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1053" documentId="14_{73301A76-9009-4521-BA65-FD8541163C8B}" xr6:coauthVersionLast="47" xr6:coauthVersionMax="47" xr10:uidLastSave="{3A00CEC4-606F-4AED-B98F-4F24DEE1D057}"/>
  <bookViews>
    <workbookView xWindow="-12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9" i="1" l="1"/>
  <c r="AF49" i="1"/>
  <c r="AC49" i="1"/>
  <c r="Z49" i="1"/>
  <c r="W49" i="1"/>
  <c r="T49" i="1"/>
  <c r="Q49" i="1"/>
  <c r="N49" i="1"/>
  <c r="K49" i="1"/>
  <c r="H49" i="1"/>
  <c r="E49" i="1"/>
  <c r="B49" i="1"/>
  <c r="C370" i="3"/>
  <c r="AF48" i="1" s="1"/>
  <c r="AI48" i="1"/>
  <c r="AI47" i="1"/>
  <c r="AF47" i="1"/>
  <c r="AC47" i="1"/>
  <c r="Z47" i="1"/>
  <c r="Q47" i="1"/>
  <c r="T47" i="1"/>
  <c r="W47" i="1"/>
  <c r="N47" i="1"/>
  <c r="K47" i="1"/>
  <c r="H47" i="1"/>
  <c r="E47" i="1"/>
  <c r="B47" i="1"/>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AI46" i="1"/>
  <c r="AF46" i="1"/>
  <c r="AC46" i="1"/>
  <c r="Z46" i="1"/>
  <c r="Z45" i="1"/>
  <c r="W46" i="1"/>
  <c r="T46" i="1"/>
  <c r="Q46" i="1"/>
  <c r="N46" i="1"/>
  <c r="K46" i="1"/>
  <c r="H46" i="1"/>
  <c r="E46" i="1"/>
  <c r="B46" i="1"/>
  <c r="B48" i="1" l="1"/>
  <c r="E48" i="1"/>
  <c r="H48" i="1"/>
  <c r="N48" i="1"/>
  <c r="Q48" i="1"/>
  <c r="T48" i="1"/>
  <c r="Z48" i="1"/>
  <c r="W48" i="1"/>
  <c r="AC48" i="1"/>
  <c r="K48" i="1"/>
  <c r="C367" i="3"/>
  <c r="AI45" i="1"/>
  <c r="AI44" i="1"/>
  <c r="AF45" i="1"/>
  <c r="AF44" i="1"/>
  <c r="AC45" i="1"/>
  <c r="AC44" i="1"/>
  <c r="Z44" i="1"/>
  <c r="W45" i="1"/>
  <c r="W44" i="1"/>
  <c r="T45" i="1"/>
  <c r="T44" i="1"/>
  <c r="Q45" i="1"/>
  <c r="Q44" i="1"/>
  <c r="N45" i="1"/>
  <c r="N44" i="1"/>
  <c r="K45" i="1"/>
  <c r="K44" i="1"/>
  <c r="H45" i="1"/>
  <c r="H44" i="1"/>
  <c r="E45" i="1"/>
  <c r="E44" i="1"/>
  <c r="B45" i="1"/>
  <c r="B44" i="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AI43" i="1" s="1"/>
  <c r="AC43" i="1"/>
  <c r="Z43" i="1"/>
  <c r="W43" i="1"/>
  <c r="Q43" i="1"/>
  <c r="N43" i="1"/>
  <c r="K43" i="1"/>
  <c r="H43" i="1"/>
  <c r="C364" i="3"/>
  <c r="AI42" i="1"/>
  <c r="AI41" i="1"/>
  <c r="AF42" i="1"/>
  <c r="AF41" i="1"/>
  <c r="AC42" i="1"/>
  <c r="AC41" i="1"/>
  <c r="Z42" i="1"/>
  <c r="Z41" i="1"/>
  <c r="W42" i="1"/>
  <c r="W41" i="1"/>
  <c r="T42" i="1"/>
  <c r="T41" i="1"/>
  <c r="Q42" i="1"/>
  <c r="Q41" i="1"/>
  <c r="N42" i="1"/>
  <c r="N41" i="1"/>
  <c r="K42" i="1"/>
  <c r="K41" i="1"/>
  <c r="H42" i="1"/>
  <c r="H41" i="1"/>
  <c r="E42" i="1"/>
  <c r="E41" i="1"/>
  <c r="B42" i="1"/>
  <c r="B41" i="1"/>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B43" i="1" l="1"/>
  <c r="E43" i="1"/>
  <c r="T43" i="1"/>
  <c r="AF43" i="1"/>
  <c r="C328" i="3"/>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5" i="1"/>
  <c r="A6" i="1"/>
  <c r="AM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7"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A8" i="1"/>
  <c r="AM7" i="1"/>
  <c r="AM8" i="1"/>
  <c r="A9" i="1"/>
  <c r="AM9" i="1"/>
  <c r="A10" i="1"/>
  <c r="AM10" i="1"/>
  <c r="A11" i="1"/>
  <c r="AM11" i="1"/>
  <c r="A12" i="1"/>
  <c r="AM12" i="1"/>
  <c r="A13" i="1"/>
  <c r="AM13" i="1"/>
  <c r="A14" i="1"/>
  <c r="A15" i="1"/>
  <c r="AM14" i="1"/>
  <c r="A16" i="1"/>
  <c r="AM15" i="1"/>
  <c r="AM16" i="1"/>
  <c r="A17" i="1"/>
  <c r="A18" i="1"/>
  <c r="AM17" i="1"/>
  <c r="AM18" i="1"/>
  <c r="A19" i="1"/>
  <c r="AM19" i="1"/>
  <c r="A20" i="1"/>
  <c r="AM20" i="1"/>
  <c r="A21" i="1"/>
  <c r="A22" i="1"/>
  <c r="AM21" i="1"/>
  <c r="A23" i="1"/>
  <c r="AM22" i="1"/>
  <c r="AM23" i="1"/>
  <c r="A24" i="1"/>
  <c r="A25" i="1"/>
  <c r="AM24" i="1"/>
  <c r="A26" i="1"/>
  <c r="AM25" i="1"/>
  <c r="AM26" i="1"/>
  <c r="A27" i="1"/>
  <c r="A28" i="1"/>
  <c r="AM27" i="1"/>
  <c r="AM28" i="1"/>
  <c r="A29" i="1"/>
  <c r="AM29" i="1"/>
  <c r="A30" i="1"/>
  <c r="A31" i="1"/>
  <c r="AM30" i="1"/>
  <c r="A32" i="1"/>
  <c r="AM31" i="1"/>
  <c r="A33" i="1"/>
  <c r="AM32" i="1"/>
  <c r="A34" i="1"/>
  <c r="AM33" i="1"/>
  <c r="AM34" i="1"/>
  <c r="A35" i="1"/>
  <c r="AM35" i="1"/>
  <c r="A36" i="1"/>
  <c r="AM36" i="1"/>
  <c r="A37" i="1"/>
  <c r="A38" i="1"/>
  <c r="AM37" i="1"/>
  <c r="A39" i="1"/>
  <c r="AM38" i="1"/>
  <c r="A40" i="1"/>
  <c r="AM39" i="1"/>
  <c r="A41" i="1"/>
  <c r="AM40" i="1"/>
  <c r="A42" i="1"/>
  <c r="AM41" i="1"/>
  <c r="A43" i="1"/>
  <c r="AM42" i="1"/>
  <c r="AM43" i="1"/>
  <c r="A44" i="1"/>
  <c r="AM44" i="1"/>
  <c r="A45" i="1"/>
  <c r="AM45" i="1"/>
  <c r="A46" i="1"/>
  <c r="A47" i="1"/>
  <c r="AM46" i="1"/>
  <c r="AM47" i="1"/>
  <c r="A48" i="1"/>
  <c r="A49" i="1"/>
  <c r="AM48" i="1"/>
  <c r="AM49" i="1"/>
  <c r="A50" i="1"/>
  <c r="AM50" i="1"/>
  <c r="A51" i="1"/>
  <c r="A52" i="1"/>
  <c r="AM51" i="1"/>
  <c r="A53" i="1"/>
  <c r="AM52" i="1"/>
  <c r="A54" i="1"/>
  <c r="AM53" i="1"/>
  <c r="D92" i="56" l="1"/>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AQ92" i="56" l="1"/>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B331" i="3" l="1"/>
  <c r="C332" i="3"/>
  <c r="A331" i="3"/>
  <c r="C333" i="3" l="1"/>
  <c r="B332" i="3"/>
  <c r="A332" i="3"/>
  <c r="C334" i="3" l="1"/>
  <c r="B333" i="3"/>
  <c r="A333" i="3"/>
  <c r="B334" i="3" l="1"/>
  <c r="C335" i="3"/>
  <c r="A334" i="3"/>
  <c r="B335" i="3" l="1"/>
  <c r="C336" i="3"/>
  <c r="A335" i="3"/>
  <c r="B336" i="3" l="1"/>
  <c r="C337" i="3"/>
  <c r="A336" i="3"/>
  <c r="B337" i="3" l="1"/>
  <c r="C338" i="3"/>
  <c r="A337" i="3"/>
  <c r="A338" i="3" l="1"/>
  <c r="B338" i="3"/>
  <c r="C339" i="3"/>
  <c r="A339" i="3" l="1"/>
  <c r="B339" i="3"/>
  <c r="C340" i="3"/>
  <c r="A340" i="3" l="1"/>
  <c r="C341" i="3"/>
  <c r="B340" i="3"/>
  <c r="A341" i="3" l="1"/>
  <c r="C342" i="3"/>
  <c r="B341" i="3"/>
  <c r="A342" i="3" l="1"/>
  <c r="C343" i="3"/>
  <c r="B342" i="3"/>
  <c r="C344" i="3" l="1"/>
  <c r="A343" i="3"/>
  <c r="B343" i="3"/>
  <c r="C345" i="3" l="1"/>
  <c r="B344" i="3"/>
  <c r="A344" i="3"/>
  <c r="C346" i="3" l="1"/>
  <c r="B345" i="3"/>
  <c r="A345" i="3"/>
  <c r="C347" i="3" l="1"/>
  <c r="A346" i="3"/>
  <c r="B346" i="3"/>
  <c r="C348" i="3" l="1"/>
  <c r="A347" i="3"/>
  <c r="B347" i="3"/>
  <c r="B348" i="3" l="1"/>
  <c r="A348" i="3"/>
  <c r="C349" i="3"/>
  <c r="A349" i="3" l="1"/>
  <c r="B349" i="3"/>
  <c r="C350" i="3"/>
  <c r="A350" i="3" l="1"/>
  <c r="B350" i="3"/>
  <c r="C351" i="3"/>
  <c r="A351" i="3" l="1"/>
  <c r="B351" i="3"/>
  <c r="C352" i="3"/>
  <c r="B352" i="3" l="1"/>
  <c r="A352" i="3"/>
  <c r="C353" i="3"/>
  <c r="A353" i="3" l="1"/>
  <c r="B353" i="3"/>
  <c r="C354" i="3"/>
  <c r="AC32" i="1" l="1"/>
  <c r="H32" i="1"/>
  <c r="AI4" i="1"/>
  <c r="N7" i="1"/>
  <c r="Z6" i="1"/>
  <c r="B7" i="1"/>
  <c r="AC5" i="1"/>
  <c r="K9" i="1"/>
  <c r="AI11" i="1"/>
  <c r="Z13" i="1"/>
  <c r="H14" i="1"/>
  <c r="E14" i="1"/>
  <c r="AC15" i="1"/>
  <c r="AI16" i="1"/>
  <c r="B17" i="1"/>
  <c r="K19" i="1"/>
  <c r="AI20" i="1"/>
  <c r="K21" i="1"/>
  <c r="B22" i="1"/>
  <c r="Z32" i="1"/>
  <c r="E32" i="1"/>
  <c r="A354" i="3"/>
  <c r="B354" i="3"/>
  <c r="B33" i="1"/>
  <c r="E5" i="1"/>
  <c r="AC7" i="1"/>
  <c r="H8" i="1"/>
  <c r="H4" i="1"/>
  <c r="AI5" i="1"/>
  <c r="AF9" i="1"/>
  <c r="B10" i="1"/>
  <c r="N11" i="1"/>
  <c r="AI15" i="1"/>
  <c r="E15" i="1"/>
  <c r="T13" i="1"/>
  <c r="K16" i="1"/>
  <c r="Q18" i="1"/>
  <c r="N19" i="1"/>
  <c r="T20" i="1"/>
  <c r="Q21" i="1"/>
  <c r="AI32" i="1"/>
  <c r="AI31" i="1"/>
  <c r="AI3" i="1"/>
  <c r="K5" i="1"/>
  <c r="N5" i="1"/>
  <c r="Q6" i="1"/>
  <c r="B6" i="1"/>
  <c r="N9" i="1"/>
  <c r="H10" i="1"/>
  <c r="H11" i="1"/>
  <c r="E18" i="1"/>
  <c r="Z14" i="1"/>
  <c r="B13" i="1"/>
  <c r="Q12" i="1"/>
  <c r="AF16" i="1"/>
  <c r="K18" i="1"/>
  <c r="E19" i="1"/>
  <c r="N20" i="1"/>
  <c r="W21" i="1"/>
  <c r="T22" i="1"/>
  <c r="AF31" i="1"/>
  <c r="E3" i="1"/>
  <c r="AC4" i="1"/>
  <c r="Q3" i="1"/>
  <c r="H3" i="1"/>
  <c r="N4" i="1"/>
  <c r="B9" i="1"/>
  <c r="K10" i="1"/>
  <c r="Q15" i="1"/>
  <c r="Z12" i="1"/>
  <c r="T15" i="1"/>
  <c r="Z17" i="1"/>
  <c r="AF18" i="1"/>
  <c r="AC19" i="1"/>
  <c r="AF20" i="1"/>
  <c r="E21" i="1"/>
  <c r="AF32" i="1"/>
  <c r="AC31" i="1"/>
  <c r="AF5" i="1"/>
  <c r="N8" i="1"/>
  <c r="N6" i="1"/>
  <c r="W8" i="1"/>
  <c r="Z8" i="1"/>
  <c r="H9" i="1"/>
  <c r="W13" i="1"/>
  <c r="W14" i="1"/>
  <c r="H12" i="1"/>
  <c r="W15" i="1"/>
  <c r="W17" i="1"/>
  <c r="Z18" i="1"/>
  <c r="W19" i="1"/>
  <c r="K20" i="1"/>
  <c r="Z21" i="1"/>
  <c r="Q22" i="1"/>
  <c r="W32" i="1"/>
  <c r="Z31" i="1"/>
  <c r="T7" i="1"/>
  <c r="Z5" i="1"/>
  <c r="Q4" i="1"/>
  <c r="E7" i="1"/>
  <c r="AI9" i="1"/>
  <c r="AF12" i="1"/>
  <c r="Q14" i="1"/>
  <c r="H15" i="1"/>
  <c r="E13" i="1"/>
  <c r="E17" i="1"/>
  <c r="N18" i="1"/>
  <c r="Z19" i="1"/>
  <c r="AC20" i="1"/>
  <c r="N22" i="1"/>
  <c r="W31" i="1"/>
  <c r="T32" i="1"/>
  <c r="H6" i="1"/>
  <c r="K6" i="1"/>
  <c r="W5" i="1"/>
  <c r="Z10" i="1"/>
  <c r="AF11" i="1"/>
  <c r="AI14" i="1"/>
  <c r="B16" i="1"/>
  <c r="T17" i="1"/>
  <c r="AI19" i="1"/>
  <c r="AI21" i="1"/>
  <c r="K32" i="1"/>
  <c r="E4" i="1"/>
  <c r="AC3" i="1"/>
  <c r="W3" i="1"/>
  <c r="E9" i="1"/>
  <c r="E10" i="1"/>
  <c r="B12" i="1"/>
  <c r="AF15" i="1"/>
  <c r="T16" i="1"/>
  <c r="AI17" i="1"/>
  <c r="H21" i="1"/>
  <c r="K22" i="1"/>
  <c r="B32" i="1"/>
  <c r="Q8" i="1"/>
  <c r="K8" i="1"/>
  <c r="AC8" i="1"/>
  <c r="AI10" i="1"/>
  <c r="AF13" i="1"/>
  <c r="Q13" i="1"/>
  <c r="H16" i="1"/>
  <c r="N17" i="1"/>
  <c r="T19" i="1"/>
  <c r="AC21" i="1"/>
  <c r="H22" i="1"/>
  <c r="AI7" i="1"/>
  <c r="H5" i="1"/>
  <c r="W6" i="1"/>
  <c r="Z9" i="1"/>
  <c r="T10" i="1"/>
  <c r="K12" i="1"/>
  <c r="W12" i="1"/>
  <c r="N16" i="1"/>
  <c r="AF17" i="1"/>
  <c r="H19" i="1"/>
  <c r="E22" i="1"/>
  <c r="T6" i="1"/>
  <c r="Z4" i="1"/>
  <c r="K3" i="1"/>
  <c r="W9" i="1"/>
  <c r="N14" i="1"/>
  <c r="N15" i="1"/>
  <c r="AC16" i="1"/>
  <c r="B18" i="1"/>
  <c r="B19" i="1"/>
  <c r="AF21" i="1"/>
  <c r="E6" i="1"/>
  <c r="AF8" i="1"/>
  <c r="AC6" i="1"/>
  <c r="H13" i="1"/>
  <c r="N12" i="1"/>
  <c r="E16" i="1"/>
  <c r="W18" i="1"/>
  <c r="Q20" i="1"/>
  <c r="B21" i="1"/>
  <c r="AF4" i="1"/>
  <c r="E8" i="1"/>
  <c r="Q7" i="1"/>
  <c r="Q9" i="1"/>
  <c r="B11" i="1"/>
  <c r="K15" i="1"/>
  <c r="AC12" i="1"/>
  <c r="W16" i="1"/>
  <c r="T18" i="1"/>
  <c r="T21" i="1"/>
  <c r="W7" i="1"/>
  <c r="K11" i="1"/>
  <c r="K13" i="1"/>
  <c r="T4" i="1"/>
  <c r="AC11" i="1"/>
  <c r="K14" i="1"/>
  <c r="K7" i="1"/>
  <c r="T11" i="1"/>
  <c r="AI13" i="1"/>
  <c r="AF19" i="1"/>
  <c r="W22" i="1"/>
  <c r="AF7" i="1"/>
  <c r="AC9" i="1"/>
  <c r="Q11" i="1"/>
  <c r="T12" i="1"/>
  <c r="Q19" i="1"/>
  <c r="AI22" i="1"/>
  <c r="C355" i="3"/>
  <c r="Q33" i="1" s="1"/>
  <c r="T3" i="1"/>
  <c r="T9" i="1"/>
  <c r="Z11" i="1"/>
  <c r="B14" i="1"/>
  <c r="Z22" i="1"/>
  <c r="AI6" i="1"/>
  <c r="Z7" i="1"/>
  <c r="N10" i="1"/>
  <c r="AC14" i="1"/>
  <c r="Z16" i="1"/>
  <c r="AC22" i="1"/>
  <c r="T5" i="1"/>
  <c r="W4" i="1"/>
  <c r="Q10" i="1"/>
  <c r="B15" i="1"/>
  <c r="Q16" i="1"/>
  <c r="AF22" i="1"/>
  <c r="B3" i="1"/>
  <c r="K4" i="1"/>
  <c r="AF10" i="1"/>
  <c r="N13" i="1"/>
  <c r="K17" i="1"/>
  <c r="Z20" i="1"/>
  <c r="N32" i="1"/>
  <c r="AI8" i="1"/>
  <c r="H7" i="1"/>
  <c r="AC10" i="1"/>
  <c r="T14" i="1"/>
  <c r="Q17" i="1"/>
  <c r="B8" i="1"/>
  <c r="AI12" i="1"/>
  <c r="B20" i="1"/>
  <c r="AC23" i="1"/>
  <c r="E23" i="1"/>
  <c r="B4" i="1"/>
  <c r="Z15" i="1"/>
  <c r="W20" i="1"/>
  <c r="H17" i="1"/>
  <c r="H20" i="1"/>
  <c r="AC17" i="1"/>
  <c r="N21" i="1"/>
  <c r="AC18" i="1"/>
  <c r="H23" i="1"/>
  <c r="AF23" i="1"/>
  <c r="AI18" i="1"/>
  <c r="Z3" i="1"/>
  <c r="Z23" i="1"/>
  <c r="Q23" i="1"/>
  <c r="W10" i="1"/>
  <c r="W23" i="1"/>
  <c r="AF6" i="1"/>
  <c r="AF14" i="1"/>
  <c r="K23" i="1"/>
  <c r="Q5" i="1"/>
  <c r="E12" i="1"/>
  <c r="B23" i="1"/>
  <c r="B5" i="1"/>
  <c r="AC13" i="1"/>
  <c r="AF3" i="1"/>
  <c r="H18" i="1"/>
  <c r="T8" i="1"/>
  <c r="N3" i="1"/>
  <c r="T23" i="1"/>
  <c r="Q32" i="1"/>
  <c r="N23" i="1"/>
  <c r="E20" i="1"/>
  <c r="W11" i="1"/>
  <c r="E11" i="1"/>
  <c r="AI23" i="1"/>
  <c r="E24" i="1"/>
  <c r="AC25" i="1"/>
  <c r="Z26" i="1"/>
  <c r="Q27" i="1"/>
  <c r="E28" i="1"/>
  <c r="Z29" i="1"/>
  <c r="AI30" i="1"/>
  <c r="E31" i="1"/>
  <c r="N24" i="1"/>
  <c r="N25" i="1"/>
  <c r="N26" i="1"/>
  <c r="Z27" i="1"/>
  <c r="N28" i="1"/>
  <c r="N29" i="1"/>
  <c r="Z30" i="1"/>
  <c r="AC24" i="1"/>
  <c r="Z25" i="1"/>
  <c r="AF26" i="1"/>
  <c r="N27" i="1"/>
  <c r="Q28" i="1"/>
  <c r="H29" i="1"/>
  <c r="W30" i="1"/>
  <c r="T24" i="1"/>
  <c r="AI25" i="1"/>
  <c r="Q26" i="1"/>
  <c r="AI27" i="1"/>
  <c r="H28" i="1"/>
  <c r="W29" i="1"/>
  <c r="AF30" i="1"/>
  <c r="B31" i="1"/>
  <c r="AI24" i="1"/>
  <c r="K25" i="1"/>
  <c r="AI26" i="1"/>
  <c r="AF27" i="1"/>
  <c r="K28" i="1"/>
  <c r="T29" i="1"/>
  <c r="AC30" i="1"/>
  <c r="T27" i="1"/>
  <c r="W24" i="1"/>
  <c r="B24" i="1"/>
  <c r="T25" i="1"/>
  <c r="E26" i="1"/>
  <c r="H27" i="1"/>
  <c r="W28" i="1"/>
  <c r="Q29" i="1"/>
  <c r="T30" i="1"/>
  <c r="W25" i="1"/>
  <c r="H26" i="1"/>
  <c r="E27" i="1"/>
  <c r="T28" i="1"/>
  <c r="E29" i="1"/>
  <c r="Q30" i="1"/>
  <c r="Z24" i="1"/>
  <c r="E25" i="1"/>
  <c r="T26" i="1"/>
  <c r="W27" i="1"/>
  <c r="AI28" i="1"/>
  <c r="AF29" i="1"/>
  <c r="Q31" i="1"/>
  <c r="AC26" i="1"/>
  <c r="Q24" i="1"/>
  <c r="AF24" i="1"/>
  <c r="Q25" i="1"/>
  <c r="W26" i="1"/>
  <c r="K27" i="1"/>
  <c r="AC28" i="1"/>
  <c r="AI29" i="1"/>
  <c r="N30" i="1"/>
  <c r="T31" i="1"/>
  <c r="B26" i="1"/>
  <c r="AC27" i="1"/>
  <c r="AF28" i="1"/>
  <c r="AC29" i="1"/>
  <c r="K30" i="1"/>
  <c r="K31" i="1"/>
  <c r="B29" i="1"/>
  <c r="B25" i="1"/>
  <c r="H30" i="1"/>
  <c r="AF25" i="1"/>
  <c r="B28" i="1"/>
  <c r="H31" i="1"/>
  <c r="H24" i="1"/>
  <c r="H25" i="1"/>
  <c r="K26" i="1"/>
  <c r="B27" i="1"/>
  <c r="Z28" i="1"/>
  <c r="K29" i="1"/>
  <c r="E30" i="1"/>
  <c r="N31" i="1"/>
  <c r="K24" i="1"/>
  <c r="B30" i="1"/>
  <c r="W33" i="1" l="1"/>
  <c r="E33" i="1"/>
  <c r="Z33" i="1"/>
  <c r="T33" i="1"/>
  <c r="N33" i="1"/>
  <c r="H33" i="1"/>
  <c r="K33" i="1"/>
  <c r="AC33" i="1"/>
  <c r="AF33" i="1"/>
  <c r="B355" i="3"/>
  <c r="C356" i="3"/>
  <c r="A355" i="3"/>
  <c r="AI33" i="1"/>
  <c r="A356" i="3" l="1"/>
  <c r="B356" i="3"/>
  <c r="C357" i="3"/>
  <c r="C358" i="3" l="1"/>
  <c r="A357" i="3"/>
  <c r="B357" i="3"/>
  <c r="C359" i="3" l="1"/>
  <c r="B358" i="3"/>
  <c r="A358" i="3"/>
  <c r="B359" i="3" l="1"/>
  <c r="C360" i="3"/>
  <c r="A359" i="3"/>
  <c r="B37" i="1"/>
  <c r="AF35" i="1"/>
  <c r="K35" i="1"/>
  <c r="E36" i="1"/>
  <c r="K34" i="1"/>
  <c r="W37" i="1"/>
  <c r="AF34" i="1"/>
  <c r="Z34" i="1"/>
  <c r="T38" i="1"/>
  <c r="W34" i="1"/>
  <c r="B34" i="1"/>
  <c r="W36" i="1"/>
  <c r="B38" i="1"/>
  <c r="K36" i="1"/>
  <c r="Q36" i="1"/>
  <c r="W38" i="1"/>
  <c r="N37" i="1"/>
  <c r="H38" i="1"/>
  <c r="AF38" i="1"/>
  <c r="H36" i="1"/>
  <c r="AF37" i="1"/>
  <c r="T37" i="1"/>
  <c r="Q37" i="1"/>
  <c r="AC37" i="1"/>
  <c r="AC35" i="1"/>
  <c r="W35" i="1"/>
  <c r="Z36" i="1"/>
  <c r="Z35" i="1"/>
  <c r="T35" i="1"/>
  <c r="AI38" i="1"/>
  <c r="AC38" i="1"/>
  <c r="AI36" i="1"/>
  <c r="H37" i="1"/>
  <c r="H34" i="1"/>
  <c r="AI37" i="1"/>
  <c r="N38" i="1"/>
  <c r="E37" i="1"/>
  <c r="K38" i="1"/>
  <c r="T34" i="1"/>
  <c r="Z37" i="1"/>
  <c r="N36" i="1"/>
  <c r="N34" i="1"/>
  <c r="AC36" i="1"/>
  <c r="T36" i="1"/>
  <c r="N35" i="1"/>
  <c r="H35" i="1"/>
  <c r="AI34" i="1"/>
  <c r="B36" i="1"/>
  <c r="E35" i="1"/>
  <c r="AI35" i="1"/>
  <c r="Q38" i="1"/>
  <c r="K37" i="1"/>
  <c r="AF36" i="1"/>
  <c r="Z38" i="1"/>
  <c r="B35" i="1"/>
  <c r="AC34" i="1"/>
  <c r="E38" i="1"/>
  <c r="Q34" i="1"/>
  <c r="E34" i="1"/>
  <c r="Q35" i="1"/>
  <c r="C361" i="3" l="1"/>
  <c r="A360" i="3"/>
  <c r="B360" i="3"/>
  <c r="C362" i="3" l="1"/>
  <c r="A361" i="3"/>
  <c r="B361" i="3"/>
  <c r="E29" i="4"/>
  <c r="I23" i="4"/>
  <c r="H11" i="4"/>
  <c r="E19" i="4"/>
  <c r="D16" i="4"/>
  <c r="F29" i="4"/>
  <c r="J30" i="4"/>
  <c r="H23" i="4"/>
  <c r="G27" i="4"/>
  <c r="E21" i="4"/>
  <c r="I25" i="4"/>
  <c r="J29" i="4"/>
  <c r="D30" i="4"/>
  <c r="J13" i="4"/>
  <c r="I21" i="4"/>
  <c r="I11" i="4"/>
  <c r="AF40" i="1"/>
  <c r="K23" i="4"/>
  <c r="J11" i="4"/>
  <c r="F22" i="4"/>
  <c r="G31" i="4"/>
  <c r="K17" i="4"/>
  <c r="F19" i="4"/>
  <c r="Z40" i="1"/>
  <c r="F21" i="4"/>
  <c r="E11" i="4"/>
  <c r="H29" i="4"/>
  <c r="H39" i="1"/>
  <c r="D14" i="4"/>
  <c r="AI39" i="1"/>
  <c r="J14" i="4"/>
  <c r="I27" i="4"/>
  <c r="H20" i="4"/>
  <c r="I19" i="4"/>
  <c r="F32" i="4"/>
  <c r="H12" i="4"/>
  <c r="D24" i="4"/>
  <c r="G13" i="4"/>
  <c r="J25" i="4"/>
  <c r="D28" i="4"/>
  <c r="K15" i="4"/>
  <c r="F14" i="4"/>
  <c r="D12" i="4"/>
  <c r="H24" i="4"/>
  <c r="D13" i="4"/>
  <c r="G21" i="4"/>
  <c r="T39" i="1"/>
  <c r="F26" i="4"/>
  <c r="H16" i="4"/>
  <c r="F17" i="4"/>
  <c r="D22" i="4"/>
  <c r="W39" i="1"/>
  <c r="H19" i="4"/>
  <c r="B40" i="1"/>
  <c r="J21" i="4"/>
  <c r="J12" i="4"/>
  <c r="D15" i="4"/>
  <c r="K11" i="4"/>
  <c r="E15" i="4"/>
  <c r="G29" i="4"/>
  <c r="H21" i="4"/>
  <c r="K29" i="4"/>
  <c r="F27" i="4"/>
  <c r="K19" i="4"/>
  <c r="K40" i="1"/>
  <c r="H25" i="4"/>
  <c r="F31" i="4"/>
  <c r="J16" i="4"/>
  <c r="G15" i="4"/>
  <c r="F20" i="4"/>
  <c r="E23" i="4"/>
  <c r="H32" i="4"/>
  <c r="F23" i="4"/>
  <c r="K39" i="1"/>
  <c r="H17" i="4"/>
  <c r="H14" i="4"/>
  <c r="D23" i="4"/>
  <c r="H26" i="4"/>
  <c r="D18" i="4"/>
  <c r="J24" i="4"/>
  <c r="I29" i="4"/>
  <c r="AI40" i="1"/>
  <c r="D20" i="4"/>
  <c r="H22" i="4"/>
  <c r="G11" i="4"/>
  <c r="D26" i="4"/>
  <c r="J20" i="4"/>
  <c r="F18" i="4"/>
  <c r="F28" i="4"/>
  <c r="K31" i="4"/>
  <c r="F13" i="4"/>
  <c r="E39" i="1"/>
  <c r="G19" i="4"/>
  <c r="F12" i="4"/>
  <c r="J22" i="4"/>
  <c r="K13" i="4"/>
  <c r="I15" i="4"/>
  <c r="J32" i="4"/>
  <c r="H15" i="4"/>
  <c r="D25" i="4"/>
  <c r="E27" i="4"/>
  <c r="J23" i="4"/>
  <c r="J27" i="4"/>
  <c r="N39" i="1"/>
  <c r="F24" i="4"/>
  <c r="AC40" i="1"/>
  <c r="E31" i="4"/>
  <c r="J17" i="4"/>
  <c r="G17" i="4"/>
  <c r="E25" i="4"/>
  <c r="E13" i="4"/>
  <c r="K9" i="4"/>
  <c r="Q40" i="1"/>
  <c r="J15" i="4"/>
  <c r="H28" i="4"/>
  <c r="F15" i="4"/>
  <c r="D11" i="4"/>
  <c r="D17" i="4"/>
  <c r="J18" i="4"/>
  <c r="D21" i="4"/>
  <c r="AC39" i="1"/>
  <c r="E17" i="4"/>
  <c r="H18" i="4"/>
  <c r="D29" i="4"/>
  <c r="W40" i="1"/>
  <c r="F25" i="4"/>
  <c r="T40" i="1"/>
  <c r="D31" i="4"/>
  <c r="H31" i="4"/>
  <c r="G25" i="4"/>
  <c r="J19" i="4"/>
  <c r="H13" i="4"/>
  <c r="D19" i="4"/>
  <c r="H40" i="1"/>
  <c r="K21" i="4"/>
  <c r="I13" i="4"/>
  <c r="H30" i="4"/>
  <c r="F16" i="4"/>
  <c r="I17" i="4"/>
  <c r="Q39" i="1"/>
  <c r="J9" i="4"/>
  <c r="J10" i="4"/>
  <c r="AF39" i="1"/>
  <c r="J31" i="4"/>
  <c r="I31" i="4"/>
  <c r="N40" i="1"/>
  <c r="G23" i="4"/>
  <c r="D27" i="4"/>
  <c r="F11" i="4"/>
  <c r="H27" i="4"/>
  <c r="K25" i="4"/>
  <c r="J26" i="4"/>
  <c r="B39" i="1"/>
  <c r="F30" i="4"/>
  <c r="Z39" i="1"/>
  <c r="D32" i="4"/>
  <c r="E40" i="1" l="1"/>
  <c r="C363" i="3"/>
  <c r="B362" i="3"/>
  <c r="A362" i="3"/>
  <c r="A363" i="3" l="1"/>
  <c r="B363" i="3"/>
  <c r="BD13" i="56" l="1"/>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CU47" i="56" s="1"/>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AQ83" i="56" s="1"/>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EE89" i="56" s="1"/>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O38" i="56" s="1"/>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FS26" i="56" s="1"/>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EM59" i="56" s="1"/>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FW17" i="56" s="1"/>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EM76" i="56" s="1"/>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DW69" i="56" s="1"/>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AE21" i="56" s="1"/>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S44" i="56" s="1"/>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AY33" i="56" s="1"/>
  <c r="BB52" i="56"/>
  <c r="EK64" i="56"/>
  <c r="DB39" i="56"/>
  <c r="F89" i="56"/>
  <c r="FF30" i="56"/>
  <c r="BE59" i="56"/>
  <c r="DB37" i="56"/>
  <c r="CL21" i="56"/>
  <c r="FU12" i="56"/>
  <c r="F59" i="56"/>
  <c r="EP30" i="56"/>
  <c r="EQ30" i="56" s="1"/>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FG66" i="56" s="1"/>
  <c r="BD82" i="56"/>
  <c r="CT55" i="56"/>
  <c r="EB56" i="56"/>
  <c r="EZ13" i="56"/>
  <c r="R24" i="56"/>
  <c r="CW50" i="56"/>
  <c r="BQ25" i="56"/>
  <c r="U24" i="56"/>
  <c r="FA16" i="56"/>
  <c r="DM50" i="56"/>
  <c r="CV43" i="56"/>
  <c r="EW78" i="56"/>
  <c r="ED62" i="56"/>
  <c r="BI24" i="56"/>
  <c r="CH38" i="56"/>
  <c r="CB24" i="56"/>
  <c r="BB25" i="56"/>
  <c r="U66" i="56"/>
  <c r="BR36" i="56"/>
  <c r="BS36" i="56" s="1"/>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FK48" i="56" s="1"/>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BW20" i="56" s="1"/>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G50" i="56" s="1"/>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AY26" i="56" s="1"/>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CE79" i="56" s="1"/>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CA36" i="56" s="1"/>
  <c r="DN72" i="56"/>
  <c r="DT64" i="56"/>
  <c r="BE34" i="56"/>
  <c r="AG33" i="56"/>
  <c r="FR85" i="56"/>
  <c r="FS85" i="56" s="1"/>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BK42" i="56" s="1"/>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BG76" i="56" s="1"/>
  <c r="F31" i="56"/>
  <c r="FL38" i="56"/>
  <c r="BL75" i="56"/>
  <c r="EW51" i="56"/>
  <c r="CV35" i="56"/>
  <c r="E16" i="56"/>
  <c r="DT37" i="56"/>
  <c r="AS37" i="56"/>
  <c r="CX83" i="56"/>
  <c r="DL73" i="56"/>
  <c r="FV81" i="56"/>
  <c r="FW81" i="56" s="1"/>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I84" i="56" s="1"/>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DK23" i="56" s="1"/>
  <c r="U72" i="56"/>
  <c r="DH64" i="56"/>
  <c r="DV35" i="56"/>
  <c r="EN28" i="56"/>
  <c r="BU37" i="56"/>
  <c r="AW49" i="56"/>
  <c r="EX27" i="56"/>
  <c r="BN12" i="56"/>
  <c r="AV75" i="56"/>
  <c r="AR86" i="56"/>
  <c r="DR74" i="56"/>
  <c r="FX31" i="56"/>
  <c r="CD52" i="56"/>
  <c r="EP86" i="56"/>
  <c r="EQ86" i="56" s="1"/>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FW84" i="56" s="1"/>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BC59" i="56" s="1"/>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DC24" i="56" s="1"/>
  <c r="BP32" i="56"/>
  <c r="EB40" i="56"/>
  <c r="AL44" i="56"/>
  <c r="AT22" i="56"/>
  <c r="AB39" i="56"/>
  <c r="AW56" i="56"/>
  <c r="BV44" i="56"/>
  <c r="DE20" i="56"/>
  <c r="AC30" i="56"/>
  <c r="AJ66" i="56"/>
  <c r="BB74" i="56"/>
  <c r="EP50" i="56"/>
  <c r="EQ50" i="56" s="1"/>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EQ23" i="56" s="1"/>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DK78" i="56" s="1"/>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EA76" i="56" s="1"/>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DS27" i="56" s="1"/>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DS49" i="56" s="1"/>
  <c r="CP86" i="56"/>
  <c r="DF61" i="56"/>
  <c r="CJ63" i="56"/>
  <c r="FJ33" i="56"/>
  <c r="DB30" i="56"/>
  <c r="CL45" i="56"/>
  <c r="BD80" i="56"/>
  <c r="DY67" i="56"/>
  <c r="DZ86" i="56"/>
  <c r="Z21" i="56"/>
  <c r="AG60" i="56"/>
  <c r="ED36" i="56"/>
  <c r="EE36" i="56" s="1"/>
  <c r="F33" i="56"/>
  <c r="G33" i="56" s="1"/>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K38" i="56" s="1"/>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CE21" i="56" s="1"/>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BK84" i="56" s="1"/>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EM81" i="56" s="1"/>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DK31" i="56" s="1"/>
  <c r="EO87" i="56"/>
  <c r="EH78" i="56"/>
  <c r="BF43" i="56"/>
  <c r="Z46" i="56"/>
  <c r="CL41" i="56"/>
  <c r="CS63" i="56"/>
  <c r="BD43" i="56"/>
  <c r="DD79" i="56"/>
  <c r="I35" i="56"/>
  <c r="DA33" i="56"/>
  <c r="BL47" i="56"/>
  <c r="CD57" i="56"/>
  <c r="CB58" i="56"/>
  <c r="ED60" i="56"/>
  <c r="ED27" i="56"/>
  <c r="BR84" i="56"/>
  <c r="CW18" i="56"/>
  <c r="DA32" i="56"/>
  <c r="DP25" i="56"/>
  <c r="EB77" i="56"/>
  <c r="J75" i="56"/>
  <c r="K75" i="56" s="1"/>
  <c r="BX18" i="56"/>
  <c r="AO11" i="56"/>
  <c r="EN41" i="56"/>
  <c r="BM62" i="56"/>
  <c r="CG82" i="56"/>
  <c r="FQ16" i="56"/>
  <c r="DZ47" i="56"/>
  <c r="DA81" i="56"/>
  <c r="DE85" i="56"/>
  <c r="BT20" i="56"/>
  <c r="DH38" i="56"/>
  <c r="F28" i="56"/>
  <c r="BI68" i="56"/>
  <c r="AT53" i="56"/>
  <c r="AU53" i="56" s="1"/>
  <c r="FF34" i="56"/>
  <c r="AJ55" i="56"/>
  <c r="EF22" i="56"/>
  <c r="FT71" i="56"/>
  <c r="EK12" i="56"/>
  <c r="CZ76" i="56"/>
  <c r="EF78" i="56"/>
  <c r="DP42" i="56"/>
  <c r="AB30" i="56"/>
  <c r="DV12" i="56"/>
  <c r="BN80" i="56"/>
  <c r="BO80" i="56" s="1"/>
  <c r="FU66" i="56"/>
  <c r="BD14" i="56"/>
  <c r="FP82" i="56"/>
  <c r="FU85" i="56"/>
  <c r="AR20" i="56"/>
  <c r="DZ12" i="56"/>
  <c r="EA12" i="56" s="1"/>
  <c r="AB36" i="56"/>
  <c r="BE81" i="56"/>
  <c r="FF42" i="56"/>
  <c r="BR76" i="56"/>
  <c r="BS76" i="56" s="1"/>
  <c r="AZ31" i="56"/>
  <c r="CC63" i="56"/>
  <c r="EL17" i="56"/>
  <c r="EN31" i="56"/>
  <c r="CW85" i="56"/>
  <c r="X60" i="56"/>
  <c r="DD69" i="56"/>
  <c r="EO16" i="56"/>
  <c r="EJ35" i="56"/>
  <c r="FB28" i="56"/>
  <c r="CT74" i="56"/>
  <c r="EO84" i="56"/>
  <c r="CH45" i="56"/>
  <c r="EZ56" i="56"/>
  <c r="CG36" i="56"/>
  <c r="FQ49" i="56"/>
  <c r="EL56" i="56"/>
  <c r="CN17" i="56"/>
  <c r="FU31" i="56"/>
  <c r="BX15" i="56"/>
  <c r="EJ39" i="56"/>
  <c r="FJ43" i="56"/>
  <c r="FK43" i="56" s="1"/>
  <c r="BN63" i="56"/>
  <c r="EF54" i="56"/>
  <c r="Y54" i="56"/>
  <c r="AR84" i="56"/>
  <c r="CX63" i="56"/>
  <c r="CY63" i="56" s="1"/>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DO85" i="56" s="1"/>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AE19" i="56" s="1"/>
  <c r="FZ17" i="56"/>
  <c r="CV46" i="56"/>
  <c r="N17" i="56"/>
  <c r="D36" i="56"/>
  <c r="FR42" i="56"/>
  <c r="FS42" i="56" s="1"/>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GA36" i="56" s="1"/>
  <c r="U81" i="56"/>
  <c r="L55" i="56"/>
  <c r="FU83" i="56"/>
  <c r="BV14" i="56"/>
  <c r="BQ55" i="56"/>
  <c r="AW73" i="56"/>
  <c r="DX86" i="56"/>
  <c r="DY79" i="56"/>
  <c r="Z65" i="56"/>
  <c r="R29" i="56"/>
  <c r="AX16" i="56"/>
  <c r="H38" i="56"/>
  <c r="CN81" i="56"/>
  <c r="AR46" i="56"/>
  <c r="ED51" i="56"/>
  <c r="BJ45" i="56"/>
  <c r="AX40" i="56"/>
  <c r="AY40" i="56" s="1"/>
  <c r="CR34" i="56"/>
  <c r="FH52" i="56"/>
  <c r="CJ62" i="56"/>
  <c r="AW71" i="56"/>
  <c r="DV17" i="56"/>
  <c r="FR73" i="56"/>
  <c r="CG18" i="56"/>
  <c r="EH38" i="56"/>
  <c r="EI38" i="56" s="1"/>
  <c r="BM86" i="56"/>
  <c r="AO55" i="56"/>
  <c r="CZ67" i="56"/>
  <c r="T48" i="56"/>
  <c r="BI19" i="56"/>
  <c r="EL42" i="56"/>
  <c r="EM42" i="56" s="1"/>
  <c r="CX16" i="56"/>
  <c r="CT50" i="56"/>
  <c r="CU50" i="56" s="1"/>
  <c r="CW25" i="56"/>
  <c r="R12" i="56"/>
  <c r="ED31" i="56"/>
  <c r="EE31" i="56" s="1"/>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DS13" i="56" s="1"/>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DO59" i="56" s="1"/>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A86" i="56" s="1"/>
  <c r="CK13" i="56"/>
  <c r="U45" i="56"/>
  <c r="EL79" i="56"/>
  <c r="EM79" i="56" s="1"/>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FK69" i="56" s="1"/>
  <c r="DE54" i="56"/>
  <c r="AS28" i="56"/>
  <c r="FQ26" i="56"/>
  <c r="AZ76" i="56"/>
  <c r="FN37" i="56"/>
  <c r="FT13" i="56"/>
  <c r="BR15" i="56"/>
  <c r="BS15" i="56" s="1"/>
  <c r="EH19" i="56"/>
  <c r="DD43" i="56"/>
  <c r="BQ64" i="56"/>
  <c r="BH39" i="56"/>
  <c r="BA46" i="56"/>
  <c r="M38" i="56"/>
  <c r="AK13" i="56"/>
  <c r="FZ47" i="56"/>
  <c r="GA47" i="56" s="1"/>
  <c r="FA19" i="56"/>
  <c r="FU59" i="56"/>
  <c r="Z47" i="56"/>
  <c r="ED71" i="56"/>
  <c r="BD58" i="56"/>
  <c r="AK55" i="56"/>
  <c r="CR83" i="56"/>
  <c r="EF51" i="56"/>
  <c r="CO53" i="56"/>
  <c r="CG83" i="56"/>
  <c r="CB54" i="56"/>
  <c r="AK78" i="56"/>
  <c r="AN37" i="56"/>
  <c r="FJ55" i="56"/>
  <c r="FK55" i="56" s="1"/>
  <c r="CH54" i="56"/>
  <c r="CT45" i="56"/>
  <c r="AL80" i="56"/>
  <c r="BV65" i="56"/>
  <c r="Z25" i="56"/>
  <c r="CC22" i="56"/>
  <c r="BV23" i="56"/>
  <c r="L78" i="56"/>
  <c r="BJ40" i="56"/>
  <c r="FB20" i="56"/>
  <c r="DH48" i="56"/>
  <c r="AL56" i="56"/>
  <c r="R58" i="56"/>
  <c r="S58" i="56" s="1"/>
  <c r="FB37" i="56"/>
  <c r="FC37" i="56" s="1"/>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AM29" i="56" s="1"/>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BS47" i="56" s="1"/>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EE74" i="56" s="1"/>
  <c r="P40" i="56"/>
  <c r="FD60" i="56"/>
  <c r="AC35" i="56"/>
  <c r="FX42" i="56"/>
  <c r="CC61" i="56"/>
  <c r="EN38" i="56"/>
  <c r="P59" i="56"/>
  <c r="DV37" i="56"/>
  <c r="DQ23" i="56"/>
  <c r="EF42" i="56"/>
  <c r="ED16" i="56"/>
  <c r="CG61" i="56"/>
  <c r="BL63" i="56"/>
  <c r="BP14" i="56"/>
  <c r="I42" i="56"/>
  <c r="AB87" i="56"/>
  <c r="BT49" i="56"/>
  <c r="DU77" i="56"/>
  <c r="CT61" i="56"/>
  <c r="DN45" i="56"/>
  <c r="F85" i="56"/>
  <c r="G85" i="56" s="1"/>
  <c r="CP73" i="56"/>
  <c r="V46" i="56"/>
  <c r="DB58" i="56"/>
  <c r="CR12" i="56"/>
  <c r="AX69" i="56"/>
  <c r="P43" i="56"/>
  <c r="AR25" i="56"/>
  <c r="DX80" i="56"/>
  <c r="H55" i="56"/>
  <c r="M11" i="56"/>
  <c r="DE13" i="56"/>
  <c r="CC18" i="56"/>
  <c r="AK54" i="56"/>
  <c r="BP53" i="56"/>
  <c r="FR46" i="56"/>
  <c r="DA83" i="56"/>
  <c r="BX70" i="56"/>
  <c r="BT13" i="56"/>
  <c r="FH64" i="56"/>
  <c r="CC60" i="56"/>
  <c r="DR78" i="56"/>
  <c r="DS78" i="56" s="1"/>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FO56" i="56" s="1"/>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AU16" i="56" s="1"/>
  <c r="FH83" i="56"/>
  <c r="AX58" i="56"/>
  <c r="V69" i="56"/>
  <c r="DH24" i="56"/>
  <c r="AG12" i="56"/>
  <c r="DE17" i="56"/>
  <c r="AR67" i="56"/>
  <c r="DF87" i="56"/>
  <c r="DG87" i="56" s="1"/>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Q43" i="56" s="1"/>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CU52" i="56" s="1"/>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BC50" i="56" s="1"/>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Y43" i="56" s="1"/>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CU38" i="56" s="1"/>
  <c r="BT32" i="56"/>
  <c r="CB73" i="56"/>
  <c r="EH80" i="56"/>
  <c r="AW24" i="56"/>
  <c r="FF85" i="56"/>
  <c r="EH24" i="56"/>
  <c r="FU38" i="56"/>
  <c r="AV19" i="56"/>
  <c r="M85" i="56"/>
  <c r="EX32" i="56"/>
  <c r="BX73" i="56"/>
  <c r="EP18" i="56"/>
  <c r="EQ18" i="56" s="1"/>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DO39" i="56" s="1"/>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DW48" i="56" s="1"/>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AI19" i="56" s="1"/>
  <c r="EP54" i="56"/>
  <c r="EQ54" i="56" s="1"/>
  <c r="BQ78" i="56"/>
  <c r="EB26" i="56"/>
  <c r="U28" i="56"/>
  <c r="AB26" i="56"/>
  <c r="AB27" i="56"/>
  <c r="FZ79" i="56"/>
  <c r="EN44" i="56"/>
  <c r="CW15" i="56"/>
  <c r="Z76" i="56"/>
  <c r="J87" i="56"/>
  <c r="BE29" i="56"/>
  <c r="AR30" i="56"/>
  <c r="DJ51" i="56"/>
  <c r="DK51" i="56" s="1"/>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K29" i="56" s="1"/>
  <c r="DD65" i="56"/>
  <c r="CN61" i="56"/>
  <c r="BA58" i="56"/>
  <c r="BM46" i="56"/>
  <c r="EV70" i="56"/>
  <c r="V55" i="56"/>
  <c r="CN74" i="56"/>
  <c r="Z78" i="56"/>
  <c r="CG60" i="56"/>
  <c r="CS58" i="56"/>
  <c r="DQ79" i="56"/>
  <c r="AG34" i="56"/>
  <c r="AV23" i="56"/>
  <c r="CP48" i="56"/>
  <c r="CQ48" i="56" s="1"/>
  <c r="FP17" i="56"/>
  <c r="AJ82" i="56"/>
  <c r="BA16" i="56"/>
  <c r="FN13" i="56"/>
  <c r="DT21" i="56"/>
  <c r="BL85" i="56"/>
  <c r="FD86" i="56"/>
  <c r="AC76" i="56"/>
  <c r="BV49" i="56"/>
  <c r="Z28" i="56"/>
  <c r="AL34" i="56"/>
  <c r="CH43" i="56"/>
  <c r="DH53" i="56"/>
  <c r="CP78" i="56"/>
  <c r="CQ78" i="56" s="1"/>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AU44" i="56" s="1"/>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DG81" i="56" s="1"/>
  <c r="AO89" i="56"/>
  <c r="F74" i="56"/>
  <c r="EN18" i="56"/>
  <c r="I72" i="56"/>
  <c r="DJ40" i="56"/>
  <c r="DK40" i="56" s="1"/>
  <c r="BP47" i="56"/>
  <c r="BE64" i="56"/>
  <c r="D40" i="56"/>
  <c r="ED46" i="56"/>
  <c r="FI17" i="56"/>
  <c r="FL39" i="56"/>
  <c r="AN50" i="56"/>
  <c r="DA45" i="56"/>
  <c r="V38" i="56"/>
  <c r="W38" i="56" s="1"/>
  <c r="U68" i="56"/>
  <c r="Y78" i="56"/>
  <c r="L66" i="56"/>
  <c r="AJ33" i="56"/>
  <c r="FJ22" i="56"/>
  <c r="FK22" i="56" s="1"/>
  <c r="CJ68" i="56"/>
  <c r="CZ32" i="56"/>
  <c r="FV36" i="56"/>
  <c r="ED77" i="56"/>
  <c r="J86" i="56"/>
  <c r="FI14" i="56"/>
  <c r="E64" i="56"/>
  <c r="AK69" i="56"/>
  <c r="DU61" i="56"/>
  <c r="BR13" i="56"/>
  <c r="FN16" i="56"/>
  <c r="AG70" i="56"/>
  <c r="FX40" i="56"/>
  <c r="FN84" i="56"/>
  <c r="FO84" i="56" s="1"/>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BK14" i="56" s="1"/>
  <c r="I86" i="56"/>
  <c r="H33" i="56"/>
  <c r="N18" i="56"/>
  <c r="O18" i="56" s="1"/>
  <c r="DE82" i="56"/>
  <c r="DT72" i="56"/>
  <c r="FX84" i="56"/>
  <c r="FZ38" i="56"/>
  <c r="AL83" i="56"/>
  <c r="AM83" i="56" s="1"/>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AE73" i="56" s="1"/>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EA28" i="56" s="1"/>
  <c r="DI36" i="56"/>
  <c r="AF81" i="56"/>
  <c r="DT86" i="56"/>
  <c r="EO12" i="56"/>
  <c r="FF83" i="56"/>
  <c r="CC52" i="56"/>
  <c r="BY13" i="56"/>
  <c r="E86" i="56"/>
  <c r="FU73" i="56"/>
  <c r="CD15" i="56"/>
  <c r="CE15" i="56" s="1"/>
  <c r="J14" i="56"/>
  <c r="EP71" i="56"/>
  <c r="CR77" i="56"/>
  <c r="DF57" i="56"/>
  <c r="BJ53" i="56"/>
  <c r="BK53" i="56" s="1"/>
  <c r="AH41" i="56"/>
  <c r="EF44" i="56"/>
  <c r="FY72" i="56"/>
  <c r="DB55" i="56"/>
  <c r="DV16" i="56"/>
  <c r="FX65" i="56"/>
  <c r="EF59" i="56"/>
  <c r="CP12" i="56"/>
  <c r="DA87" i="56"/>
  <c r="E66" i="56"/>
  <c r="BR18" i="56"/>
  <c r="BT51" i="56"/>
  <c r="N50" i="56"/>
  <c r="O50" i="56" s="1"/>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DC47" i="56" s="1"/>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W79" i="56" s="1"/>
  <c r="DQ25" i="56"/>
  <c r="FU20" i="56"/>
  <c r="CO82" i="56"/>
  <c r="CN21" i="56"/>
  <c r="AT40" i="56"/>
  <c r="CL30" i="56"/>
  <c r="H57" i="56"/>
  <c r="EZ40" i="56"/>
  <c r="AJ85" i="56"/>
  <c r="DD15" i="56"/>
  <c r="DI74" i="56"/>
  <c r="FP39" i="56"/>
  <c r="CP41" i="56"/>
  <c r="Z12" i="56"/>
  <c r="FE75" i="56"/>
  <c r="D28" i="56"/>
  <c r="FJ71" i="56"/>
  <c r="FK71" i="56" s="1"/>
  <c r="DE51" i="56"/>
  <c r="FT29" i="56"/>
  <c r="FA64" i="56"/>
  <c r="D46" i="56"/>
  <c r="DT29" i="56"/>
  <c r="EH62" i="56"/>
  <c r="ED40" i="56"/>
  <c r="EE40" i="56" s="1"/>
  <c r="BF84" i="56"/>
  <c r="CC29" i="56"/>
  <c r="FU17" i="56"/>
  <c r="DZ42" i="56"/>
  <c r="EA42" i="56" s="1"/>
  <c r="FF72" i="56"/>
  <c r="CK11" i="56"/>
  <c r="FX78" i="56"/>
  <c r="EN64" i="56"/>
  <c r="FR51" i="56"/>
  <c r="P57" i="56"/>
  <c r="CC82" i="56"/>
  <c r="EJ67" i="56"/>
  <c r="FI79" i="56"/>
  <c r="AH73" i="56"/>
  <c r="FM29" i="56"/>
  <c r="DZ65" i="56"/>
  <c r="DY66" i="56"/>
  <c r="AR65" i="56"/>
  <c r="CZ63" i="56"/>
  <c r="FI46" i="56"/>
  <c r="EX82" i="56"/>
  <c r="EY82" i="56" s="1"/>
  <c r="AZ80" i="56"/>
  <c r="DB16" i="56"/>
  <c r="DA75" i="56"/>
  <c r="EJ76" i="56"/>
  <c r="AR18" i="56"/>
  <c r="DQ76" i="56"/>
  <c r="BL68" i="56"/>
  <c r="CR87" i="56"/>
  <c r="CW39" i="56"/>
  <c r="EZ49" i="56"/>
  <c r="V12" i="56"/>
  <c r="CR21" i="56"/>
  <c r="DN17" i="56"/>
  <c r="DO17" i="56" s="1"/>
  <c r="CF60" i="56"/>
  <c r="EP64" i="56"/>
  <c r="AP71" i="56"/>
  <c r="T42" i="56"/>
  <c r="BL55" i="56"/>
  <c r="BM61" i="56"/>
  <c r="AX15" i="56"/>
  <c r="DJ53" i="56"/>
  <c r="E43" i="56"/>
  <c r="EG28" i="56"/>
  <c r="BX35" i="56"/>
  <c r="BI33" i="56"/>
  <c r="BZ17" i="56"/>
  <c r="CA17" i="56" s="1"/>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AE13" i="56" s="1"/>
  <c r="FX76" i="56"/>
  <c r="DU25" i="56"/>
  <c r="DX11" i="56"/>
  <c r="FD53" i="56"/>
  <c r="BZ12" i="56"/>
  <c r="N32" i="56"/>
  <c r="M77" i="56"/>
  <c r="DU79" i="56"/>
  <c r="BH61" i="56"/>
  <c r="BN11" i="56"/>
  <c r="BP77" i="56"/>
  <c r="BB75" i="56"/>
  <c r="EJ59" i="56"/>
  <c r="DZ84" i="56"/>
  <c r="E15" i="56"/>
  <c r="ED76" i="56"/>
  <c r="DJ73" i="56"/>
  <c r="CD12" i="56"/>
  <c r="CE12" i="56" s="1"/>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BG64" i="56" s="1"/>
  <c r="EW47" i="56"/>
  <c r="FQ47" i="56"/>
  <c r="FJ27" i="56"/>
  <c r="FK27" i="56" s="1"/>
  <c r="AK28" i="56"/>
  <c r="CV74" i="56"/>
  <c r="FI24" i="56"/>
  <c r="H42" i="56"/>
  <c r="CF21" i="56"/>
  <c r="DR51" i="56"/>
  <c r="DH76" i="56"/>
  <c r="CX18" i="56"/>
  <c r="DB77" i="56"/>
  <c r="AC87" i="56"/>
  <c r="AL46" i="56"/>
  <c r="EH63" i="56"/>
  <c r="AX78" i="56"/>
  <c r="AY78" i="56" s="1"/>
  <c r="BE20" i="56"/>
  <c r="CW60" i="56"/>
  <c r="D22" i="56"/>
  <c r="DB86" i="56"/>
  <c r="FR56" i="56"/>
  <c r="F73" i="56"/>
  <c r="BQ60" i="56"/>
  <c r="DT58" i="56"/>
  <c r="EH57" i="56"/>
  <c r="CZ23" i="56"/>
  <c r="CD63" i="56"/>
  <c r="CE63" i="56" s="1"/>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CA78" i="56" s="1"/>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FK64" i="56" s="1"/>
  <c r="CP31" i="56"/>
  <c r="EH74" i="56"/>
  <c r="BN45" i="56"/>
  <c r="EC12" i="56"/>
  <c r="EF63" i="56"/>
  <c r="BR28" i="56"/>
  <c r="AN56" i="56"/>
  <c r="DA40" i="56"/>
  <c r="BL36" i="56"/>
  <c r="EG86" i="56"/>
  <c r="DD11" i="56"/>
  <c r="BV21" i="56"/>
  <c r="FX51" i="56"/>
  <c r="BM74" i="56"/>
  <c r="FV34" i="56"/>
  <c r="FW34" i="56" s="1"/>
  <c r="E42" i="56"/>
  <c r="FP41" i="56"/>
  <c r="BA27" i="56"/>
  <c r="DN83" i="56"/>
  <c r="DO83" i="56" s="1"/>
  <c r="FZ80" i="56"/>
  <c r="GA80" i="56" s="1"/>
  <c r="D23" i="56"/>
  <c r="FU72" i="56"/>
  <c r="BA36" i="56"/>
  <c r="CC86" i="56"/>
  <c r="DE68" i="56"/>
  <c r="BZ74" i="56"/>
  <c r="BA74" i="56"/>
  <c r="AF22" i="56"/>
  <c r="N51" i="56"/>
  <c r="BB83" i="56"/>
  <c r="CO24" i="56"/>
  <c r="CG72" i="56"/>
  <c r="CT23" i="56"/>
  <c r="CU23" i="56" s="1"/>
  <c r="EK38" i="56"/>
  <c r="DD38" i="56"/>
  <c r="T51" i="56"/>
  <c r="CL71" i="56"/>
  <c r="X77" i="56"/>
  <c r="EN83" i="56"/>
  <c r="AK41" i="56"/>
  <c r="FL48" i="56"/>
  <c r="FH79" i="56"/>
  <c r="DD70" i="56"/>
  <c r="CJ48" i="56"/>
  <c r="CV16" i="56"/>
  <c r="EL87" i="56"/>
  <c r="DX79" i="56"/>
  <c r="EH79" i="56"/>
  <c r="EI79" i="56" s="1"/>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W64" i="56" s="1"/>
  <c r="CK45" i="56"/>
  <c r="AW63" i="56"/>
  <c r="DD31" i="56"/>
  <c r="EX53" i="56"/>
  <c r="EY53" i="56" s="1"/>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GA69" i="56" s="1"/>
  <c r="FH49" i="56"/>
  <c r="Y15" i="56"/>
  <c r="DV63" i="56"/>
  <c r="BI87" i="56"/>
  <c r="CK15" i="56"/>
  <c r="DX21" i="56"/>
  <c r="FY82" i="56"/>
  <c r="FH87" i="56"/>
  <c r="AR38" i="56"/>
  <c r="AC28" i="56"/>
  <c r="AW76" i="56"/>
  <c r="FT38" i="56"/>
  <c r="AO24" i="56"/>
  <c r="CX68" i="56"/>
  <c r="CY68" i="56" s="1"/>
  <c r="BB61" i="56"/>
  <c r="AR44" i="56"/>
  <c r="CD50" i="56"/>
  <c r="BI34" i="56"/>
  <c r="FA15" i="56"/>
  <c r="BU16" i="56"/>
  <c r="T74" i="56"/>
  <c r="U15" i="56"/>
  <c r="AF65" i="56"/>
  <c r="FI41" i="56"/>
  <c r="FJ46" i="56"/>
  <c r="DN56" i="56"/>
  <c r="CX45" i="56"/>
  <c r="CY45" i="56" s="1"/>
  <c r="DP15" i="56"/>
  <c r="CP13" i="56"/>
  <c r="DD49" i="56"/>
  <c r="EN77" i="56"/>
  <c r="D44" i="56"/>
  <c r="FM76" i="56"/>
  <c r="BU13" i="56"/>
  <c r="AD42" i="56"/>
  <c r="DN76" i="56"/>
  <c r="DO76" i="56" s="1"/>
  <c r="FH60" i="56"/>
  <c r="D85" i="56"/>
  <c r="AD32" i="56"/>
  <c r="EJ28" i="56"/>
  <c r="BT75" i="56"/>
  <c r="EW40" i="56"/>
  <c r="EW43" i="56"/>
  <c r="FU52" i="56"/>
  <c r="CX37" i="56"/>
  <c r="CW67" i="56"/>
  <c r="CJ57" i="56"/>
  <c r="EP28" i="56"/>
  <c r="DP76" i="56"/>
  <c r="BT63" i="56"/>
  <c r="EP14" i="56"/>
  <c r="EQ14" i="56" s="1"/>
  <c r="EB82" i="56"/>
  <c r="BT77" i="56"/>
  <c r="V72" i="56"/>
  <c r="W72" i="56" s="1"/>
  <c r="EL55" i="56"/>
  <c r="EM55" i="56" s="1"/>
  <c r="EF73" i="56"/>
  <c r="CR76" i="56"/>
  <c r="FI78" i="56"/>
  <c r="DI47" i="56"/>
  <c r="FY14" i="56"/>
  <c r="DI63" i="56"/>
  <c r="H35" i="56"/>
  <c r="X47" i="56"/>
  <c r="R32" i="56"/>
  <c r="BT61" i="56"/>
  <c r="CD28" i="56"/>
  <c r="U53" i="56"/>
  <c r="BX36" i="56"/>
  <c r="DZ62" i="56"/>
  <c r="EA62" i="56" s="1"/>
  <c r="AR12" i="56"/>
  <c r="FF61" i="56"/>
  <c r="FG61" i="56" s="1"/>
  <c r="FA77" i="56"/>
  <c r="FM84" i="56"/>
  <c r="FB58" i="56"/>
  <c r="FB44" i="56"/>
  <c r="L63" i="56"/>
  <c r="DA73" i="56"/>
  <c r="DQ67" i="56"/>
  <c r="CC84" i="56"/>
  <c r="FN21" i="56"/>
  <c r="CW36" i="56"/>
  <c r="BB51" i="56"/>
  <c r="FD34" i="56"/>
  <c r="FJ16" i="56"/>
  <c r="FK16" i="56" s="1"/>
  <c r="DA65" i="56"/>
  <c r="FL54" i="56"/>
  <c r="BV24" i="56"/>
  <c r="FD49" i="56"/>
  <c r="BP85" i="56"/>
  <c r="BT53" i="56"/>
  <c r="AJ79" i="56"/>
  <c r="BM24" i="56"/>
  <c r="P78" i="56"/>
  <c r="FF89" i="56"/>
  <c r="FG89" i="56" s="1"/>
  <c r="EB51" i="56"/>
  <c r="AZ66" i="56"/>
  <c r="BR26" i="56"/>
  <c r="FD37" i="56"/>
  <c r="AL47" i="56"/>
  <c r="AM47" i="56" s="1"/>
  <c r="CZ53" i="56"/>
  <c r="DV36" i="56"/>
  <c r="CR47" i="56"/>
  <c r="AS16" i="56"/>
  <c r="AT23" i="56"/>
  <c r="DY77" i="56"/>
  <c r="BL24" i="56"/>
  <c r="DF44" i="56"/>
  <c r="DG44" i="56" s="1"/>
  <c r="BB24" i="56"/>
  <c r="BC24" i="56" s="1"/>
  <c r="BL19" i="56"/>
  <c r="EK86" i="56"/>
  <c r="EJ60" i="56"/>
  <c r="R38" i="56"/>
  <c r="S38" i="56" s="1"/>
  <c r="EJ64" i="56"/>
  <c r="AG54" i="56"/>
  <c r="CO40" i="56"/>
  <c r="AN31" i="56"/>
  <c r="CD69" i="56"/>
  <c r="AC27" i="56"/>
  <c r="BN50" i="56"/>
  <c r="CK18" i="56"/>
  <c r="U49" i="56"/>
  <c r="EX29" i="56"/>
  <c r="EY29" i="56" s="1"/>
  <c r="BE67" i="56"/>
  <c r="DA24" i="56"/>
  <c r="BA33" i="56"/>
  <c r="BF71" i="56"/>
  <c r="I32" i="56"/>
  <c r="BN51" i="56"/>
  <c r="FU56" i="56"/>
  <c r="FH71" i="56"/>
  <c r="AR34" i="56"/>
  <c r="AD55" i="56"/>
  <c r="EV44" i="56"/>
  <c r="EZ21" i="56"/>
  <c r="BZ82" i="56"/>
  <c r="CA82" i="56" s="1"/>
  <c r="FA27" i="56"/>
  <c r="L19" i="56"/>
  <c r="BM23" i="56"/>
  <c r="DX69" i="56"/>
  <c r="AR29" i="56"/>
  <c r="DN42" i="56"/>
  <c r="EF38" i="56"/>
  <c r="FE14" i="56"/>
  <c r="AS18" i="56"/>
  <c r="FY71" i="56"/>
  <c r="BL21" i="56"/>
  <c r="DT16" i="56"/>
  <c r="R16" i="56"/>
  <c r="DN15" i="56"/>
  <c r="DO15" i="56" s="1"/>
  <c r="FR44" i="56"/>
  <c r="CO66" i="56"/>
  <c r="D19" i="56"/>
  <c r="BR34" i="56"/>
  <c r="DP79" i="56"/>
  <c r="CD67" i="56"/>
  <c r="BZ23" i="56"/>
  <c r="BY33" i="56"/>
  <c r="AF72" i="56"/>
  <c r="FB78" i="56"/>
  <c r="V52" i="56"/>
  <c r="DM77" i="56"/>
  <c r="DR44" i="56"/>
  <c r="EJ31" i="56"/>
  <c r="DH21" i="56"/>
  <c r="FE53" i="56"/>
  <c r="J43" i="56"/>
  <c r="K43" i="56" s="1"/>
  <c r="X55" i="56"/>
  <c r="BR74" i="56"/>
  <c r="BS74" i="56" s="1"/>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Y21" i="56" s="1"/>
  <c r="AK17" i="56"/>
  <c r="AF71" i="56"/>
  <c r="EN50" i="56"/>
  <c r="BY64" i="56"/>
  <c r="DU41" i="56"/>
  <c r="AR43" i="56"/>
  <c r="DN78" i="56"/>
  <c r="BD54" i="56"/>
  <c r="AS31" i="56"/>
  <c r="DV72" i="56"/>
  <c r="DW72" i="56" s="1"/>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CQ21" i="56" s="1"/>
  <c r="EO26" i="56"/>
  <c r="DE36" i="56"/>
  <c r="BF14" i="56"/>
  <c r="BG14" i="56" s="1"/>
  <c r="E80" i="56"/>
  <c r="CO18" i="56"/>
  <c r="AB42" i="56"/>
  <c r="BQ22" i="56"/>
  <c r="DL21" i="56"/>
  <c r="BV60" i="56"/>
  <c r="BW60" i="56" s="1"/>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FG25" i="56" s="1"/>
  <c r="AG62" i="56"/>
  <c r="BE58" i="56"/>
  <c r="CV37" i="56"/>
  <c r="DF14" i="56"/>
  <c r="DG14" i="56" s="1"/>
  <c r="BY58" i="56"/>
  <c r="BM25" i="56"/>
  <c r="CG38" i="56"/>
  <c r="DX87" i="56"/>
  <c r="EL31" i="56"/>
  <c r="EM31" i="56" s="1"/>
  <c r="DA14" i="56"/>
  <c r="EK57" i="56"/>
  <c r="CN31" i="56"/>
  <c r="FH22" i="56"/>
  <c r="BX72" i="56"/>
  <c r="CN68" i="56"/>
  <c r="J83" i="56"/>
  <c r="BZ14" i="56"/>
  <c r="M71" i="56"/>
  <c r="CR64" i="56"/>
  <c r="AP34" i="56"/>
  <c r="AL73" i="56"/>
  <c r="AM73" i="56" s="1"/>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BC47" i="56" s="1"/>
  <c r="AS20" i="56"/>
  <c r="EB29" i="56"/>
  <c r="DL78" i="56"/>
  <c r="DQ70" i="56"/>
  <c r="DQ19" i="56"/>
  <c r="CR25" i="56"/>
  <c r="BL64" i="56"/>
  <c r="BD15" i="56"/>
  <c r="BZ40" i="56"/>
  <c r="CT15" i="56"/>
  <c r="CU15" i="56" s="1"/>
  <c r="J20" i="56"/>
  <c r="CD47" i="56"/>
  <c r="FF28" i="56"/>
  <c r="FG28" i="56" s="1"/>
  <c r="CL80" i="56"/>
  <c r="CM80" i="56" s="1"/>
  <c r="EZ61" i="56"/>
  <c r="FJ60" i="56"/>
  <c r="FN53" i="56"/>
  <c r="EW68" i="56"/>
  <c r="BL71" i="56"/>
  <c r="AH29" i="56"/>
  <c r="BB56" i="56"/>
  <c r="BC56" i="56" s="1"/>
  <c r="AN13" i="56"/>
  <c r="T52" i="56"/>
  <c r="FL21" i="56"/>
  <c r="CH88" i="56"/>
  <c r="CI88" i="56" s="1"/>
  <c r="BZ47" i="56"/>
  <c r="DM23" i="56"/>
  <c r="CD33" i="56"/>
  <c r="DJ87" i="56"/>
  <c r="AR68" i="56"/>
  <c r="DX73" i="56"/>
  <c r="BU38" i="56"/>
  <c r="FN26" i="56"/>
  <c r="AP57" i="56"/>
  <c r="BF87" i="56"/>
  <c r="FM81" i="56"/>
  <c r="FQ50" i="56"/>
  <c r="BZ29" i="56"/>
  <c r="BV41" i="56"/>
  <c r="CT48" i="56"/>
  <c r="CU48" i="56" s="1"/>
  <c r="AH67" i="56"/>
  <c r="AJ48" i="56"/>
  <c r="FM50" i="56"/>
  <c r="FE27" i="56"/>
  <c r="AV12" i="56"/>
  <c r="AK22" i="56"/>
  <c r="FD15" i="56"/>
  <c r="BL65" i="56"/>
  <c r="BY62" i="56"/>
  <c r="FQ63" i="56"/>
  <c r="EG74" i="56"/>
  <c r="CL64" i="56"/>
  <c r="CM64" i="56" s="1"/>
  <c r="L70" i="56"/>
  <c r="AP26" i="56"/>
  <c r="EO71" i="56"/>
  <c r="DL76" i="56"/>
  <c r="AL19" i="56"/>
  <c r="AM19" i="56" s="1"/>
  <c r="EV19" i="56"/>
  <c r="Z68" i="56"/>
  <c r="AA68" i="56" s="1"/>
  <c r="CF79" i="56"/>
  <c r="Z39" i="56"/>
  <c r="BI60" i="56"/>
  <c r="DB69" i="56"/>
  <c r="FM45" i="56"/>
  <c r="CF77" i="56"/>
  <c r="AF32" i="56"/>
  <c r="BA29" i="56"/>
  <c r="FB63" i="56"/>
  <c r="AJ27" i="56"/>
  <c r="BF31" i="56"/>
  <c r="BG31" i="56" s="1"/>
  <c r="Z17" i="56"/>
  <c r="FE57" i="56"/>
  <c r="V18" i="56"/>
  <c r="W18" i="56" s="1"/>
  <c r="FH34" i="56"/>
  <c r="AD29" i="56"/>
  <c r="AE29" i="56" s="1"/>
  <c r="AG61" i="56"/>
  <c r="EP26" i="56"/>
  <c r="FR16" i="56"/>
  <c r="FP75" i="56"/>
  <c r="M36" i="56"/>
  <c r="BE19" i="56"/>
  <c r="AT70" i="56"/>
  <c r="BD63" i="56"/>
  <c r="BE11" i="56"/>
  <c r="FE42" i="56"/>
  <c r="FV45" i="56"/>
  <c r="CD41" i="56"/>
  <c r="CE41" i="56" s="1"/>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DC83" i="56" s="1"/>
  <c r="EL12" i="56"/>
  <c r="CR67" i="56"/>
  <c r="FT67" i="56"/>
  <c r="CP44" i="56"/>
  <c r="CQ44" i="56" s="1"/>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GA12" i="56" s="1"/>
  <c r="DR61" i="56"/>
  <c r="FN60" i="56"/>
  <c r="FO60" i="56" s="1"/>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CY71" i="56" s="1"/>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BW13" i="56" s="1"/>
  <c r="DV67" i="56"/>
  <c r="BF29" i="56"/>
  <c r="CH44" i="56"/>
  <c r="CP85" i="56"/>
  <c r="AZ68" i="56"/>
  <c r="BR64" i="56"/>
  <c r="CD56" i="56"/>
  <c r="DF12" i="56"/>
  <c r="FZ39" i="56"/>
  <c r="BD70" i="56"/>
  <c r="DM43" i="56"/>
  <c r="D83" i="56"/>
  <c r="DB54" i="56"/>
  <c r="DC54" i="56" s="1"/>
  <c r="DM20" i="56"/>
  <c r="CJ77" i="56"/>
  <c r="P27" i="56"/>
  <c r="CB21" i="56"/>
  <c r="FE39" i="56"/>
  <c r="EK51" i="56"/>
  <c r="ED70" i="56"/>
  <c r="FJ32" i="56"/>
  <c r="FK32" i="56" s="1"/>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DO70" i="56" s="1"/>
  <c r="AL78" i="56"/>
  <c r="AM78" i="56" s="1"/>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FS82" i="56" s="1"/>
  <c r="CC43" i="56"/>
  <c r="FF76" i="56"/>
  <c r="FL15" i="56"/>
  <c r="AD58" i="56"/>
  <c r="DB71" i="56"/>
  <c r="BL33" i="56"/>
  <c r="BQ27" i="56"/>
  <c r="AX60" i="56"/>
  <c r="AY60" i="56" s="1"/>
  <c r="DY75" i="56"/>
  <c r="BB66" i="56"/>
  <c r="CO77" i="56"/>
  <c r="DJ85" i="56"/>
  <c r="EL64" i="56"/>
  <c r="EM64" i="56" s="1"/>
  <c r="CN87" i="56"/>
  <c r="DY56" i="56"/>
  <c r="CG42" i="56"/>
  <c r="BV43" i="56"/>
  <c r="CB67" i="56"/>
  <c r="BZ71" i="56"/>
  <c r="FP18" i="56"/>
  <c r="BA53" i="56"/>
  <c r="T22" i="56"/>
  <c r="CP53" i="56"/>
  <c r="BT39" i="56"/>
  <c r="EL35" i="56"/>
  <c r="EM35" i="56" s="1"/>
  <c r="FX47" i="56"/>
  <c r="FX12" i="56"/>
  <c r="BY79" i="56"/>
  <c r="DH61" i="56"/>
  <c r="AG18" i="56"/>
  <c r="AF37" i="56"/>
  <c r="BU17" i="56"/>
  <c r="CT56" i="56"/>
  <c r="FZ55" i="56"/>
  <c r="P54" i="56"/>
  <c r="BR49" i="56"/>
  <c r="BS49" i="56" s="1"/>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EY37" i="56" s="1"/>
  <c r="DM16" i="56"/>
  <c r="EF13" i="56"/>
  <c r="EL28" i="56"/>
  <c r="AR15" i="56"/>
  <c r="BF28" i="56"/>
  <c r="EJ82" i="56"/>
  <c r="AO33" i="56"/>
  <c r="AC83" i="56"/>
  <c r="CZ51" i="56"/>
  <c r="EH50" i="56"/>
  <c r="EI50" i="56" s="1"/>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DC66" i="56" s="1"/>
  <c r="EF21" i="56"/>
  <c r="BD68" i="56"/>
  <c r="AV49" i="56"/>
  <c r="DR14" i="56"/>
  <c r="AW68" i="56"/>
  <c r="EN60" i="56"/>
  <c r="AK80" i="56"/>
  <c r="U36" i="56"/>
  <c r="AG77" i="56"/>
  <c r="EH60" i="56"/>
  <c r="U32" i="56"/>
  <c r="EC77" i="56"/>
  <c r="F16" i="56"/>
  <c r="G16" i="56" s="1"/>
  <c r="FF57" i="56"/>
  <c r="FG57" i="56" s="1"/>
  <c r="EX22" i="56"/>
  <c r="DM59" i="56"/>
  <c r="FN79" i="56"/>
  <c r="DI34" i="56"/>
  <c r="H87" i="56"/>
  <c r="CS71" i="56"/>
  <c r="DN71" i="56"/>
  <c r="DO71" i="56" s="1"/>
  <c r="DR73" i="56"/>
  <c r="Q66" i="56"/>
  <c r="EO17" i="56"/>
  <c r="DD87" i="56"/>
  <c r="DH66" i="56"/>
  <c r="DE87" i="56"/>
  <c r="AN79" i="56"/>
  <c r="BH29" i="56"/>
  <c r="EK20" i="56"/>
  <c r="EH17" i="56"/>
  <c r="FY46" i="56"/>
  <c r="L57" i="56"/>
  <c r="EJ41" i="56"/>
  <c r="AV45" i="56"/>
  <c r="AV57" i="56"/>
  <c r="DB51" i="56"/>
  <c r="FB33" i="56"/>
  <c r="FC33" i="56" s="1"/>
  <c r="BD87" i="56"/>
  <c r="BD29" i="56"/>
  <c r="AS81" i="56"/>
  <c r="CB90" i="56"/>
  <c r="BH34" i="56"/>
  <c r="DR75" i="56"/>
  <c r="BL80" i="56"/>
  <c r="AT86" i="56"/>
  <c r="AU86" i="56" s="1"/>
  <c r="BN66" i="56"/>
  <c r="AK24" i="56"/>
  <c r="FA66" i="56"/>
  <c r="EF69" i="56"/>
  <c r="EO83" i="56"/>
  <c r="AW70" i="56"/>
  <c r="EV59" i="56"/>
  <c r="CO38" i="56"/>
  <c r="DN43" i="56"/>
  <c r="FT82" i="56"/>
  <c r="CD65" i="56"/>
  <c r="V22" i="56"/>
  <c r="W22" i="56" s="1"/>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AM17" i="56" s="1"/>
  <c r="X65" i="56"/>
  <c r="CD73" i="56"/>
  <c r="BJ63" i="56"/>
  <c r="BM52" i="56"/>
  <c r="BM70" i="56"/>
  <c r="BJ58" i="56"/>
  <c r="BK58" i="56" s="1"/>
  <c r="J51" i="56"/>
  <c r="FX70" i="56"/>
  <c r="DU75" i="56"/>
  <c r="DP56" i="56"/>
  <c r="F53" i="56"/>
  <c r="L74" i="56"/>
  <c r="CF24" i="56"/>
  <c r="ED86" i="56"/>
  <c r="EE86" i="56" s="1"/>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AA36" i="56" s="1"/>
  <c r="BU73" i="56"/>
  <c r="BA71" i="56"/>
  <c r="I33" i="56"/>
  <c r="CO32" i="56"/>
  <c r="EB15" i="56"/>
  <c r="CW27" i="56"/>
  <c r="DF38" i="56"/>
  <c r="EJ17" i="56"/>
  <c r="D16" i="56"/>
  <c r="EC72" i="56"/>
  <c r="M52" i="56"/>
  <c r="J27" i="56"/>
  <c r="U12" i="56"/>
  <c r="DJ61" i="56"/>
  <c r="DK61" i="56" s="1"/>
  <c r="AT36" i="56"/>
  <c r="AR21" i="56"/>
  <c r="P71" i="56"/>
  <c r="ED63" i="56"/>
  <c r="FY74" i="56"/>
  <c r="D15" i="56"/>
  <c r="FE47" i="56"/>
  <c r="DN65" i="56"/>
  <c r="CX47" i="56"/>
  <c r="BX19" i="56"/>
  <c r="EB22" i="56"/>
  <c r="I44" i="56"/>
  <c r="FB85" i="56"/>
  <c r="FF14" i="56"/>
  <c r="FG14" i="56" s="1"/>
  <c r="EX46" i="56"/>
  <c r="DQ66" i="56"/>
  <c r="FI57" i="56"/>
  <c r="DF75" i="56"/>
  <c r="DG75" i="56" s="1"/>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AI27" i="56" s="1"/>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FK67" i="56" s="1"/>
  <c r="AH22" i="56"/>
  <c r="CG20" i="56"/>
  <c r="BE16" i="56"/>
  <c r="AT64" i="56"/>
  <c r="FD59" i="56"/>
  <c r="DF58" i="56"/>
  <c r="AZ46" i="56"/>
  <c r="FU40" i="56"/>
  <c r="FN25" i="56"/>
  <c r="FO25" i="56" s="1"/>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EI29" i="56" s="1"/>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CU35" i="56" s="1"/>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BC17" i="56" s="1"/>
  <c r="AW26" i="56"/>
  <c r="CH14" i="56"/>
  <c r="CI14" i="56" s="1"/>
  <c r="FR79" i="56"/>
  <c r="CW46" i="56"/>
  <c r="CP63" i="56"/>
  <c r="BN72" i="56"/>
  <c r="CJ29" i="56"/>
  <c r="DE66" i="56"/>
  <c r="DP75" i="56"/>
  <c r="EV57" i="56"/>
  <c r="D29" i="56"/>
  <c r="CG51" i="56"/>
  <c r="BI41" i="56"/>
  <c r="EV11" i="56"/>
  <c r="CX56" i="56"/>
  <c r="F14" i="56"/>
  <c r="BF27" i="56"/>
  <c r="CN22" i="56"/>
  <c r="CT82" i="56"/>
  <c r="FE54" i="56"/>
  <c r="DE34" i="56"/>
  <c r="V29" i="56"/>
  <c r="W29" i="56" s="1"/>
  <c r="Q60" i="56"/>
  <c r="N53" i="56"/>
  <c r="AR70" i="56"/>
  <c r="AK74" i="56"/>
  <c r="BZ22" i="56"/>
  <c r="FT31" i="56"/>
  <c r="AB86" i="56"/>
  <c r="CR48" i="56"/>
  <c r="DB12" i="56"/>
  <c r="FR60" i="56"/>
  <c r="FS60" i="56" s="1"/>
  <c r="EL19" i="56"/>
  <c r="AX28" i="56"/>
  <c r="FA24" i="56"/>
  <c r="T40" i="56"/>
  <c r="BJ23" i="56"/>
  <c r="BK23" i="56" s="1"/>
  <c r="CK66" i="56"/>
  <c r="FB12" i="56"/>
  <c r="CC31" i="56"/>
  <c r="DI53" i="56"/>
  <c r="CW53" i="56"/>
  <c r="CS48" i="56"/>
  <c r="CL13" i="56"/>
  <c r="FB50" i="56"/>
  <c r="FA62" i="56"/>
  <c r="FA51" i="56"/>
  <c r="AV47" i="56"/>
  <c r="CT81" i="56"/>
  <c r="BP26" i="56"/>
  <c r="V20" i="56"/>
  <c r="DQ57" i="56"/>
  <c r="AK87" i="56"/>
  <c r="CK25" i="56"/>
  <c r="EX40" i="56"/>
  <c r="CZ75" i="56"/>
  <c r="DV31" i="56"/>
  <c r="DW31" i="56" s="1"/>
  <c r="EZ66" i="56"/>
  <c r="BX24" i="56"/>
  <c r="R72" i="56"/>
  <c r="DD68" i="56"/>
  <c r="AK27" i="56"/>
  <c r="ED84" i="56"/>
  <c r="EE84" i="56" s="1"/>
  <c r="CJ23" i="56"/>
  <c r="BM90" i="56"/>
  <c r="DQ73" i="56"/>
  <c r="CS51" i="56"/>
  <c r="EV60" i="56"/>
  <c r="BF38" i="56"/>
  <c r="EJ36" i="56"/>
  <c r="BZ34" i="56"/>
  <c r="CA34" i="56" s="1"/>
  <c r="EP88" i="56"/>
  <c r="EQ88" i="56" s="1"/>
  <c r="DF84" i="56"/>
  <c r="DG84" i="56" s="1"/>
  <c r="Q24" i="56"/>
  <c r="CX60" i="56"/>
  <c r="CY60" i="56" s="1"/>
  <c r="R49" i="56"/>
  <c r="FU68" i="56"/>
  <c r="AJ54" i="56"/>
  <c r="CV79" i="56"/>
  <c r="I64" i="56"/>
  <c r="CX12" i="56"/>
  <c r="CY12" i="56" s="1"/>
  <c r="N24" i="56"/>
  <c r="BI53" i="56"/>
  <c r="FB75" i="56"/>
  <c r="FT43" i="56"/>
  <c r="BU87" i="56"/>
  <c r="FP86" i="56"/>
  <c r="Z64" i="56"/>
  <c r="EN21" i="56"/>
  <c r="AJ20" i="56"/>
  <c r="CO52" i="56"/>
  <c r="CV39" i="56"/>
  <c r="FB41" i="56"/>
  <c r="FY69" i="56"/>
  <c r="EJ75" i="56"/>
  <c r="DY17" i="56"/>
  <c r="AG40" i="56"/>
  <c r="CD51" i="56"/>
  <c r="EN19" i="56"/>
  <c r="CZ44" i="56"/>
  <c r="Z30" i="56"/>
  <c r="AA30" i="56" s="1"/>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G61" i="56" s="1"/>
  <c r="AL55" i="56"/>
  <c r="AM55" i="56" s="1"/>
  <c r="DX72" i="56"/>
  <c r="DY84" i="56"/>
  <c r="BR45" i="56"/>
  <c r="FV66" i="56"/>
  <c r="AC15" i="56"/>
  <c r="AN24" i="56"/>
  <c r="DD77" i="56"/>
  <c r="U19" i="56"/>
  <c r="DD58" i="56"/>
  <c r="CB29" i="56"/>
  <c r="EB78" i="56"/>
  <c r="AH52" i="56"/>
  <c r="AI52" i="56" s="1"/>
  <c r="BH69" i="56"/>
  <c r="BP87" i="56"/>
  <c r="BX56" i="56"/>
  <c r="Z27" i="56"/>
  <c r="DN74" i="56"/>
  <c r="CH23" i="56"/>
  <c r="EL62" i="56"/>
  <c r="ED11" i="56"/>
  <c r="BR30" i="56"/>
  <c r="DP23" i="56"/>
  <c r="EP33" i="56"/>
  <c r="AS24" i="56"/>
  <c r="EC84" i="56"/>
  <c r="EK71" i="56"/>
  <c r="DX36" i="56"/>
  <c r="BT60" i="56"/>
  <c r="AV29" i="56"/>
  <c r="AV60" i="56"/>
  <c r="CB57" i="56"/>
  <c r="AR76" i="56"/>
  <c r="CS62" i="56"/>
  <c r="AB77" i="56"/>
  <c r="BR31" i="56"/>
  <c r="BS31" i="56" s="1"/>
  <c r="FX18" i="56"/>
  <c r="CC71" i="56"/>
  <c r="EO63" i="56"/>
  <c r="CG71" i="56"/>
  <c r="BM85" i="56"/>
  <c r="CC87" i="56"/>
  <c r="BV16" i="56"/>
  <c r="EJ66" i="56"/>
  <c r="EJ61" i="56"/>
  <c r="FD47" i="56"/>
  <c r="DJ74" i="56"/>
  <c r="AV68" i="56"/>
  <c r="I45" i="56"/>
  <c r="EN49" i="56"/>
  <c r="CK24" i="56"/>
  <c r="AJ67" i="56"/>
  <c r="BX87" i="56"/>
  <c r="DQ58" i="56"/>
  <c r="DQ46" i="56"/>
  <c r="EH86" i="56"/>
  <c r="EI86" i="56" s="1"/>
  <c r="CR60" i="56"/>
  <c r="AR73" i="56"/>
  <c r="M34" i="56"/>
  <c r="CN39" i="56"/>
  <c r="EN56" i="56"/>
  <c r="EB69" i="56"/>
  <c r="CH67" i="56"/>
  <c r="BV83" i="56"/>
  <c r="BB19" i="56"/>
  <c r="AB24" i="56"/>
  <c r="EF16" i="56"/>
  <c r="FH31" i="56"/>
  <c r="FR86" i="56"/>
  <c r="FS86" i="56" s="1"/>
  <c r="FQ80" i="56"/>
  <c r="EH87" i="56"/>
  <c r="BQ88" i="56"/>
  <c r="CR41" i="56"/>
  <c r="BL61" i="56"/>
  <c r="CR39" i="56"/>
  <c r="FD62" i="56"/>
  <c r="EK72" i="56"/>
  <c r="N25" i="56"/>
  <c r="BM81" i="56"/>
  <c r="BJ25" i="56"/>
  <c r="BK25" i="56" s="1"/>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AA59" i="56" s="1"/>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CQ51" i="56" s="1"/>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CU43" i="56" s="1"/>
  <c r="H25" i="56"/>
  <c r="AN26" i="56"/>
  <c r="N56" i="56"/>
  <c r="AL86" i="56"/>
  <c r="AM86" i="56" s="1"/>
  <c r="DY34" i="56"/>
  <c r="BZ51" i="56"/>
  <c r="CA51" i="56" s="1"/>
  <c r="FP35" i="56"/>
  <c r="FE66" i="56"/>
  <c r="L15" i="56"/>
  <c r="DT23" i="56"/>
  <c r="BI47" i="56"/>
  <c r="EJ51" i="56"/>
  <c r="BT52" i="56"/>
  <c r="CK28" i="56"/>
  <c r="DD30" i="56"/>
  <c r="AH48" i="56"/>
  <c r="FV73" i="56"/>
  <c r="DY21" i="56"/>
  <c r="AB15" i="56"/>
  <c r="CB69" i="56"/>
  <c r="FD33" i="56"/>
  <c r="DX70" i="56"/>
  <c r="AC34" i="56"/>
  <c r="BJ87" i="56"/>
  <c r="AN62" i="56"/>
  <c r="M72" i="56"/>
  <c r="AC73" i="56"/>
  <c r="AD54" i="56"/>
  <c r="AE54" i="56" s="1"/>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EA39" i="56" s="1"/>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AU33" i="56" s="1"/>
  <c r="FH24" i="56"/>
  <c r="CD70" i="56"/>
  <c r="N22" i="56"/>
  <c r="CX55" i="56"/>
  <c r="F62" i="56"/>
  <c r="DU44" i="56"/>
  <c r="FF36" i="56"/>
  <c r="DZ70" i="56"/>
  <c r="BV52" i="56"/>
  <c r="BW52" i="56" s="1"/>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AU50" i="56" s="1"/>
  <c r="CT28" i="56"/>
  <c r="FE33" i="56"/>
  <c r="BN42" i="56"/>
  <c r="DT24" i="56"/>
  <c r="DE38" i="56"/>
  <c r="FU11" i="56"/>
  <c r="EP20" i="56"/>
  <c r="EQ20" i="56" s="1"/>
  <c r="BH40" i="56"/>
  <c r="EC69" i="56"/>
  <c r="EV52" i="56"/>
  <c r="N54" i="56"/>
  <c r="BF19" i="56"/>
  <c r="BF53" i="56"/>
  <c r="BG53" i="56" s="1"/>
  <c r="DB38" i="56"/>
  <c r="DC38" i="56" s="1"/>
  <c r="DJ81" i="56"/>
  <c r="DK81" i="56" s="1"/>
  <c r="FI58" i="56"/>
  <c r="FL69" i="56"/>
  <c r="EV45" i="56"/>
  <c r="CG39" i="56"/>
  <c r="EW59" i="56"/>
  <c r="CX81" i="56"/>
  <c r="CY81" i="56" s="1"/>
  <c r="DJ59" i="56"/>
  <c r="DK59" i="56" s="1"/>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EQ76" i="56" s="1"/>
  <c r="BM31" i="56"/>
  <c r="FA68" i="56"/>
  <c r="Z83" i="56"/>
  <c r="AA83" i="56" s="1"/>
  <c r="P77" i="56"/>
  <c r="AX71" i="56"/>
  <c r="BA82" i="56"/>
  <c r="FJ35" i="56"/>
  <c r="DA27" i="56"/>
  <c r="DI66" i="56"/>
  <c r="FH15" i="56"/>
  <c r="EP32" i="56"/>
  <c r="EG33" i="56"/>
  <c r="D42" i="56"/>
  <c r="EF39" i="56"/>
  <c r="EC62" i="56"/>
  <c r="FV64" i="56"/>
  <c r="FW64" i="56" s="1"/>
  <c r="H31" i="56"/>
  <c r="BR43" i="56"/>
  <c r="AH39" i="56"/>
  <c r="FQ40" i="56"/>
  <c r="H72" i="56"/>
  <c r="CO62" i="56"/>
  <c r="BA42" i="56"/>
  <c r="BE83" i="56"/>
  <c r="AH43" i="56"/>
  <c r="AI43" i="56" s="1"/>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K41" i="56" s="1"/>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DS40" i="56" s="1"/>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BO19" i="56" s="1"/>
  <c r="EC14" i="56"/>
  <c r="U42" i="56"/>
  <c r="DQ68" i="56"/>
  <c r="FL28" i="56"/>
  <c r="AZ22" i="56"/>
  <c r="AL60" i="56"/>
  <c r="AM60" i="56" s="1"/>
  <c r="BV31" i="56"/>
  <c r="BW31" i="56" s="1"/>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DK69" i="56" s="1"/>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FK82" i="56" s="1"/>
  <c r="AK30" i="56"/>
  <c r="FD48" i="56"/>
  <c r="BU71" i="56"/>
  <c r="BA20" i="56"/>
  <c r="DF15" i="56"/>
  <c r="DP14" i="56"/>
  <c r="DB33" i="56"/>
  <c r="DT59" i="56"/>
  <c r="AP80" i="56"/>
  <c r="R28" i="56"/>
  <c r="V30" i="56"/>
  <c r="EX43" i="56"/>
  <c r="DE14" i="56"/>
  <c r="DJ15" i="56"/>
  <c r="FV47" i="56"/>
  <c r="R65" i="56"/>
  <c r="AH47" i="56"/>
  <c r="AI47" i="56" s="1"/>
  <c r="CR53" i="56"/>
  <c r="BF61" i="56"/>
  <c r="E87" i="56"/>
  <c r="BY11" i="56"/>
  <c r="AB75" i="56"/>
  <c r="V14" i="56"/>
  <c r="CZ86" i="56"/>
  <c r="CL11" i="56"/>
  <c r="FH54" i="56"/>
  <c r="Q41" i="56"/>
  <c r="DH29" i="56"/>
  <c r="DT43" i="56"/>
  <c r="BD81" i="56"/>
  <c r="FZ54" i="56"/>
  <c r="FR58" i="56"/>
  <c r="FS58" i="56" s="1"/>
  <c r="BH64" i="56"/>
  <c r="AC45" i="56"/>
  <c r="AX11" i="56"/>
  <c r="FT55" i="56"/>
  <c r="DQ90" i="56"/>
  <c r="DR38" i="56"/>
  <c r="CN19" i="56"/>
  <c r="DQ36" i="56"/>
  <c r="L72" i="56"/>
  <c r="Y81" i="56"/>
  <c r="FT44" i="56"/>
  <c r="AS72" i="56"/>
  <c r="CL47" i="56"/>
  <c r="FY76" i="56"/>
  <c r="AB52" i="56"/>
  <c r="EW87" i="56"/>
  <c r="P69" i="56"/>
  <c r="FZ86" i="56"/>
  <c r="DF48" i="56"/>
  <c r="DG48" i="56" s="1"/>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CM73" i="56" s="1"/>
  <c r="BE33" i="56"/>
  <c r="V35" i="56"/>
  <c r="FN35" i="56"/>
  <c r="FB64" i="56"/>
  <c r="CG55" i="56"/>
  <c r="CL55" i="56"/>
  <c r="Y59" i="56"/>
  <c r="H66" i="56"/>
  <c r="CL28" i="56"/>
  <c r="CR16" i="56"/>
  <c r="FD89" i="56"/>
  <c r="AG80" i="56"/>
  <c r="E31" i="56"/>
  <c r="EL51" i="56"/>
  <c r="AL70" i="56"/>
  <c r="AM70" i="56" s="1"/>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AU69" i="56" s="1"/>
  <c r="BX82" i="56"/>
  <c r="EV18" i="56"/>
  <c r="DE83" i="56"/>
  <c r="BT25" i="56"/>
  <c r="AD61" i="56"/>
  <c r="CC34" i="56"/>
  <c r="DL14" i="56"/>
  <c r="EO28" i="56"/>
  <c r="FM41" i="56"/>
  <c r="EF47" i="56"/>
  <c r="CH20" i="56"/>
  <c r="E89" i="56"/>
  <c r="AR74" i="56"/>
  <c r="EL43" i="56"/>
  <c r="DX57" i="56"/>
  <c r="DN33" i="56"/>
  <c r="BI23" i="56"/>
  <c r="DX47" i="56"/>
  <c r="FL13" i="56"/>
  <c r="EB59" i="56"/>
  <c r="FE19" i="56"/>
  <c r="EV20" i="56"/>
  <c r="CH22" i="56"/>
  <c r="CI22" i="56" s="1"/>
  <c r="Z22" i="56"/>
  <c r="AA22" i="56" s="1"/>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DK71" i="56" s="1"/>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W29" i="56" s="1"/>
  <c r="BF12" i="56"/>
  <c r="BG12" i="56" s="1"/>
  <c r="DZ72" i="56"/>
  <c r="CP42" i="56"/>
  <c r="CG50" i="56"/>
  <c r="AK56" i="56"/>
  <c r="DB14" i="56"/>
  <c r="FT62" i="56"/>
  <c r="P23" i="56"/>
  <c r="CB31" i="56"/>
  <c r="CB85" i="56"/>
  <c r="BJ59" i="56"/>
  <c r="FI44" i="56"/>
  <c r="FQ70" i="56"/>
  <c r="CD17" i="56"/>
  <c r="CE17" i="56" s="1"/>
  <c r="EX34" i="56"/>
  <c r="FH70" i="56"/>
  <c r="FV18" i="56"/>
  <c r="ED47" i="56"/>
  <c r="EE47" i="56" s="1"/>
  <c r="CH64" i="56"/>
  <c r="H58" i="56"/>
  <c r="BP71" i="56"/>
  <c r="BI51" i="56"/>
  <c r="N59" i="56"/>
  <c r="O59" i="56" s="1"/>
  <c r="CC11" i="56"/>
  <c r="FT57" i="56"/>
  <c r="CZ90" i="56"/>
  <c r="AK48" i="56"/>
  <c r="BN75" i="56"/>
  <c r="BO75" i="56" s="1"/>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CE23" i="56" s="1"/>
  <c r="EP80" i="56"/>
  <c r="FE32" i="56"/>
  <c r="AF48" i="56"/>
  <c r="X38" i="56"/>
  <c r="EF11" i="56"/>
  <c r="FR43" i="56"/>
  <c r="FS43" i="56" s="1"/>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Q64" i="56" s="1"/>
  <c r="AN25" i="56"/>
  <c r="AS85" i="56"/>
  <c r="Z20" i="56"/>
  <c r="AA20" i="56" s="1"/>
  <c r="F52" i="56"/>
  <c r="G52" i="56" s="1"/>
  <c r="EV30" i="56"/>
  <c r="DH81" i="56"/>
  <c r="FI21" i="56"/>
  <c r="CT19" i="56"/>
  <c r="CU19" i="56" s="1"/>
  <c r="FT78" i="56"/>
  <c r="AX19" i="56"/>
  <c r="DL22" i="56"/>
  <c r="CB28" i="56"/>
  <c r="AC17" i="56"/>
  <c r="FM15" i="56"/>
  <c r="AJ39" i="56"/>
  <c r="BQ44" i="56"/>
  <c r="J46" i="56"/>
  <c r="EB53" i="56"/>
  <c r="N15" i="56"/>
  <c r="FP36" i="56"/>
  <c r="DB22" i="56"/>
  <c r="DC22" i="56" s="1"/>
  <c r="BR59" i="56"/>
  <c r="AF61" i="56"/>
  <c r="FY35" i="56"/>
  <c r="BE61" i="56"/>
  <c r="DV26" i="56"/>
  <c r="AH13" i="56"/>
  <c r="FD25" i="56"/>
  <c r="EB64" i="56"/>
  <c r="CX28" i="56"/>
  <c r="DF35" i="56"/>
  <c r="T76" i="56"/>
  <c r="EG62" i="56"/>
  <c r="DR29" i="56"/>
  <c r="BA18" i="56"/>
  <c r="CS22" i="56"/>
  <c r="EC53" i="56"/>
  <c r="DV61" i="56"/>
  <c r="AP33" i="56"/>
  <c r="CP25" i="56"/>
  <c r="CQ25" i="56" s="1"/>
  <c r="N12" i="56"/>
  <c r="DD22" i="56"/>
  <c r="EK24" i="56"/>
  <c r="EP61" i="56"/>
  <c r="FI16" i="56"/>
  <c r="R45" i="56"/>
  <c r="S45" i="56" s="1"/>
  <c r="CV47" i="56"/>
  <c r="DR16" i="56"/>
  <c r="Z87" i="56"/>
  <c r="BZ64" i="56"/>
  <c r="AZ87" i="56"/>
  <c r="M74" i="56"/>
  <c r="CR14" i="56"/>
  <c r="AB51" i="56"/>
  <c r="EX63" i="56"/>
  <c r="EY63" i="56" s="1"/>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EI82" i="56" s="1"/>
  <c r="BE18" i="56"/>
  <c r="FJ58" i="56"/>
  <c r="DD64" i="56"/>
  <c r="FB74" i="56"/>
  <c r="FC74" i="56" s="1"/>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BG67" i="56" s="1"/>
  <c r="AT18" i="56"/>
  <c r="BU75" i="56"/>
  <c r="DI57" i="56"/>
  <c r="F26" i="56"/>
  <c r="AR11" i="56"/>
  <c r="DY60" i="56"/>
  <c r="EX39" i="56"/>
  <c r="CT27" i="56"/>
  <c r="CU27" i="56" s="1"/>
  <c r="EP44" i="56"/>
  <c r="CZ41" i="56"/>
  <c r="CG29" i="56"/>
  <c r="BQ32" i="56"/>
  <c r="EL60" i="56"/>
  <c r="ED34" i="56"/>
  <c r="EE34" i="56" s="1"/>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CU60" i="56" s="1"/>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DG42" i="56" s="1"/>
  <c r="BN17" i="56"/>
  <c r="EG68" i="56"/>
  <c r="CD34" i="56"/>
  <c r="CX26" i="56"/>
  <c r="CJ26" i="56"/>
  <c r="DT66" i="56"/>
  <c r="Q43" i="56"/>
  <c r="DZ44" i="56"/>
  <c r="EA44" i="56" s="1"/>
  <c r="DF53" i="56"/>
  <c r="CJ15" i="56"/>
  <c r="T43" i="56"/>
  <c r="BQ46" i="56"/>
  <c r="BF59" i="56"/>
  <c r="BG59" i="56" s="1"/>
  <c r="DL70" i="56"/>
  <c r="FL18" i="56"/>
  <c r="J30" i="56"/>
  <c r="K30" i="56" s="1"/>
  <c r="FB69" i="56"/>
  <c r="BU55" i="56"/>
  <c r="FY68" i="56"/>
  <c r="DP27" i="56"/>
  <c r="BE57" i="56"/>
  <c r="H90" i="56"/>
  <c r="FP72" i="56"/>
  <c r="EZ76" i="56"/>
  <c r="CD85" i="56"/>
  <c r="X33" i="56"/>
  <c r="CN18" i="56"/>
  <c r="FN41" i="56"/>
  <c r="FO41" i="56" s="1"/>
  <c r="BJ68" i="56"/>
  <c r="BK68" i="56" s="1"/>
  <c r="AW48" i="56"/>
  <c r="V33" i="56"/>
  <c r="FI71" i="56"/>
  <c r="CR36" i="56"/>
  <c r="CS75" i="56"/>
  <c r="DM86" i="56"/>
  <c r="DH37" i="56"/>
  <c r="AK79" i="56"/>
  <c r="T57" i="56"/>
  <c r="CP54" i="56"/>
  <c r="DM75" i="56"/>
  <c r="BN57" i="56"/>
  <c r="AB34" i="56"/>
  <c r="FR38" i="56"/>
  <c r="FS38" i="56" s="1"/>
  <c r="EX35" i="56"/>
  <c r="EY35" i="56" s="1"/>
  <c r="FT85" i="56"/>
  <c r="FT72" i="56"/>
  <c r="FL71" i="56"/>
  <c r="FT28" i="56"/>
  <c r="FY83" i="56"/>
  <c r="AF78" i="56"/>
  <c r="BT23" i="56"/>
  <c r="CL31" i="56"/>
  <c r="J55" i="56"/>
  <c r="K55" i="56" s="1"/>
  <c r="AC22" i="56"/>
  <c r="AP38" i="56"/>
  <c r="AQ38" i="56" s="1"/>
  <c r="EF17" i="56"/>
  <c r="DT42" i="56"/>
  <c r="BA52" i="56"/>
  <c r="FF32" i="56"/>
  <c r="EK18" i="56"/>
  <c r="CD82" i="56"/>
  <c r="CL70" i="56"/>
  <c r="X36" i="56"/>
  <c r="DH18" i="56"/>
  <c r="DL32" i="56"/>
  <c r="BX62" i="56"/>
  <c r="CB18" i="56"/>
  <c r="AO25" i="56"/>
  <c r="BZ44" i="56"/>
  <c r="FD43" i="56"/>
  <c r="BQ54" i="56"/>
  <c r="FT20" i="56"/>
  <c r="CH35" i="56"/>
  <c r="CI35" i="56" s="1"/>
  <c r="CP59" i="56"/>
  <c r="BF86" i="56"/>
  <c r="CW76" i="56"/>
  <c r="DV65" i="56"/>
  <c r="DE22" i="56"/>
  <c r="F72" i="56"/>
  <c r="G72" i="56" s="1"/>
  <c r="AR17" i="56"/>
  <c r="DV70" i="56"/>
  <c r="DU68" i="56"/>
  <c r="EW38" i="56"/>
  <c r="FH47" i="56"/>
  <c r="BI77" i="56"/>
  <c r="BB82" i="56"/>
  <c r="BC82" i="56" s="1"/>
  <c r="AW61" i="56"/>
  <c r="AV35" i="56"/>
  <c r="DT18" i="56"/>
  <c r="DH69" i="56"/>
  <c r="AW59" i="56"/>
  <c r="CC69" i="56"/>
  <c r="Z62" i="56"/>
  <c r="BU14" i="56"/>
  <c r="CW24" i="56"/>
  <c r="J72" i="56"/>
  <c r="CR78" i="56"/>
  <c r="DU22" i="56"/>
  <c r="EB70" i="56"/>
  <c r="AP50" i="56"/>
  <c r="CG77" i="56"/>
  <c r="AW36" i="56"/>
  <c r="DQ21" i="56"/>
  <c r="EJ69" i="56"/>
  <c r="FI35" i="56"/>
  <c r="BE35" i="56"/>
  <c r="CW77" i="56"/>
  <c r="BF57" i="56"/>
  <c r="BG57" i="56" s="1"/>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DC80" i="56" s="1"/>
  <c r="BP36" i="56"/>
  <c r="FH35" i="56"/>
  <c r="EV84" i="56"/>
  <c r="CN83" i="56"/>
  <c r="CW75" i="56"/>
  <c r="FN23" i="56"/>
  <c r="FZ21" i="56"/>
  <c r="M69" i="56"/>
  <c r="CZ43" i="56"/>
  <c r="CC24" i="56"/>
  <c r="CT12" i="56"/>
  <c r="CT16" i="56"/>
  <c r="EZ30" i="56"/>
  <c r="BV57" i="56"/>
  <c r="BW57" i="56" s="1"/>
  <c r="AN54" i="56"/>
  <c r="FT14" i="56"/>
  <c r="BA30" i="56"/>
  <c r="CL26" i="56"/>
  <c r="CC39" i="56"/>
  <c r="F46" i="56"/>
  <c r="G46" i="56" s="1"/>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AI34" i="56" s="1"/>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AQ61" i="56" s="1"/>
  <c r="F78" i="56"/>
  <c r="G78" i="56" s="1"/>
  <c r="EP27" i="56"/>
  <c r="EJ20" i="56"/>
  <c r="CR42" i="56"/>
  <c r="FM35" i="56"/>
  <c r="AL65" i="56"/>
  <c r="AM65" i="56" s="1"/>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EY72" i="56" s="1"/>
  <c r="AC90" i="56"/>
  <c r="DL18" i="56"/>
  <c r="BE44" i="56"/>
  <c r="BT80" i="56"/>
  <c r="BR42" i="56"/>
  <c r="J52" i="56"/>
  <c r="K52" i="56" s="1"/>
  <c r="AC50" i="56"/>
  <c r="FL47" i="56"/>
  <c r="FV29" i="56"/>
  <c r="E83" i="56"/>
  <c r="AC64" i="56"/>
  <c r="BO35" i="56" l="1"/>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alcChain>
</file>

<file path=xl/sharedStrings.xml><?xml version="1.0" encoding="utf-8"?>
<sst xmlns="http://schemas.openxmlformats.org/spreadsheetml/2006/main" count="11396" uniqueCount="88">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</sst>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 #,##0_-;\-* #,##0_-;_-* &quot;-&quot;??_-;_-@_-"/>
  </numFmts>
  <fonts count="51"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286">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71" fontId="27" fillId="0" borderId="0" xfId="4" applyNumberFormat="1" applyFont="1" applyAlignment="1">
      <alignment horizontal="right"/>
    </xf>
    <xf numFmtId="172" fontId="27" fillId="0" borderId="0" xfId="28" applyNumberFormat="1" applyFont="1" applyAlignment="1">
      <alignment horizontal="right"/>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pt idx="33">
                  <c:v>550</c:v>
                </c:pt>
                <c:pt idx="34">
                  <c:v>550</c:v>
                </c:pt>
                <c:pt idx="35">
                  <c:v>340</c:v>
                </c:pt>
                <c:pt idx="36">
                  <c:v>340</c:v>
                </c:pt>
                <c:pt idx="37">
                  <c:v>340</c:v>
                </c:pt>
                <c:pt idx="38">
                  <c:v>340</c:v>
                </c:pt>
                <c:pt idx="39">
                  <c:v>340</c:v>
                </c:pt>
                <c:pt idx="40">
                  <c:v>340</c:v>
                </c:pt>
                <c:pt idx="41">
                  <c:v>340</c:v>
                </c:pt>
                <c:pt idx="42">
                  <c:v>340</c:v>
                </c:pt>
                <c:pt idx="43">
                  <c:v>390</c:v>
                </c:pt>
                <c:pt idx="44">
                  <c:v>390</c:v>
                </c:pt>
                <c:pt idx="45">
                  <c:v>390</c:v>
                </c:pt>
                <c:pt idx="46">
                  <c:v>390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pt idx="33">
                  <c:v>480</c:v>
                </c:pt>
                <c:pt idx="34">
                  <c:v>480</c:v>
                </c:pt>
                <c:pt idx="35">
                  <c:v>480</c:v>
                </c:pt>
                <c:pt idx="36">
                  <c:v>480</c:v>
                </c:pt>
                <c:pt idx="37">
                  <c:v>480</c:v>
                </c:pt>
                <c:pt idx="38">
                  <c:v>415</c:v>
                </c:pt>
                <c:pt idx="39">
                  <c:v>350</c:v>
                </c:pt>
                <c:pt idx="40">
                  <c:v>340</c:v>
                </c:pt>
                <c:pt idx="41">
                  <c:v>312.5</c:v>
                </c:pt>
                <c:pt idx="42">
                  <c:v>285</c:v>
                </c:pt>
                <c:pt idx="43">
                  <c:v>280</c:v>
                </c:pt>
                <c:pt idx="44">
                  <c:v>280</c:v>
                </c:pt>
                <c:pt idx="45">
                  <c:v>280</c:v>
                </c:pt>
                <c:pt idx="46">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pt idx="33">
                  <c:v>270</c:v>
                </c:pt>
                <c:pt idx="34">
                  <c:v>270</c:v>
                </c:pt>
                <c:pt idx="35">
                  <c:v>270</c:v>
                </c:pt>
                <c:pt idx="36">
                  <c:v>270</c:v>
                </c:pt>
                <c:pt idx="37">
                  <c:v>270</c:v>
                </c:pt>
                <c:pt idx="38">
                  <c:v>270</c:v>
                </c:pt>
                <c:pt idx="39">
                  <c:v>270</c:v>
                </c:pt>
                <c:pt idx="40">
                  <c:v>260</c:v>
                </c:pt>
                <c:pt idx="41">
                  <c:v>260</c:v>
                </c:pt>
                <c:pt idx="42">
                  <c:v>260</c:v>
                </c:pt>
                <c:pt idx="43">
                  <c:v>225</c:v>
                </c:pt>
                <c:pt idx="44">
                  <c:v>225</c:v>
                </c:pt>
                <c:pt idx="45">
                  <c:v>225</c:v>
                </c:pt>
                <c:pt idx="46">
                  <c:v>225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310</c:v>
                </c:pt>
                <c:pt idx="39">
                  <c:v>250</c:v>
                </c:pt>
                <c:pt idx="40">
                  <c:v>250</c:v>
                </c:pt>
                <c:pt idx="41">
                  <c:v>250</c:v>
                </c:pt>
                <c:pt idx="42">
                  <c:v>250</c:v>
                </c:pt>
                <c:pt idx="43">
                  <c:v>250</c:v>
                </c:pt>
                <c:pt idx="44">
                  <c:v>250</c:v>
                </c:pt>
                <c:pt idx="45">
                  <c:v>250</c:v>
                </c:pt>
                <c:pt idx="46">
                  <c:v>250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pt idx="33">
                  <c:v>450</c:v>
                </c:pt>
                <c:pt idx="34">
                  <c:v>450</c:v>
                </c:pt>
                <c:pt idx="35">
                  <c:v>450</c:v>
                </c:pt>
                <c:pt idx="36">
                  <c:v>450</c:v>
                </c:pt>
                <c:pt idx="37">
                  <c:v>350</c:v>
                </c:pt>
                <c:pt idx="38">
                  <c:v>350</c:v>
                </c:pt>
                <c:pt idx="39">
                  <c:v>350</c:v>
                </c:pt>
                <c:pt idx="40">
                  <c:v>340</c:v>
                </c:pt>
                <c:pt idx="41">
                  <c:v>345</c:v>
                </c:pt>
                <c:pt idx="42">
                  <c:v>350</c:v>
                </c:pt>
                <c:pt idx="43">
                  <c:v>350</c:v>
                </c:pt>
                <c:pt idx="44">
                  <c:v>350</c:v>
                </c:pt>
                <c:pt idx="45">
                  <c:v>350</c:v>
                </c:pt>
                <c:pt idx="46">
                  <c:v>350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2025</c:v>
                </c:pt>
              </c:strCache>
            </c:strRef>
          </c:tx>
          <c:spPr>
            <a:ln w="28575" cap="rnd">
              <a:solidFill>
                <a:schemeClr val="accent1"/>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pt idx="28">
                  <c:v>400</c:v>
                </c:pt>
                <c:pt idx="29">
                  <c:v>397.5</c:v>
                </c:pt>
                <c:pt idx="30">
                  <c:v>395</c:v>
                </c:pt>
                <c:pt idx="31">
                  <c:v>380</c:v>
                </c:pt>
                <c:pt idx="32">
                  <c:v>380</c:v>
                </c:pt>
                <c:pt idx="33">
                  <c:v>380</c:v>
                </c:pt>
                <c:pt idx="34">
                  <c:v>380</c:v>
                </c:pt>
                <c:pt idx="35">
                  <c:v>350</c:v>
                </c:pt>
                <c:pt idx="36">
                  <c:v>350</c:v>
                </c:pt>
                <c:pt idx="37">
                  <c:v>350</c:v>
                </c:pt>
                <c:pt idx="38">
                  <c:v>350</c:v>
                </c:pt>
                <c:pt idx="39">
                  <c:v>350</c:v>
                </c:pt>
                <c:pt idx="40">
                  <c:v>340</c:v>
                </c:pt>
                <c:pt idx="41">
                  <c:v>332.5</c:v>
                </c:pt>
                <c:pt idx="42">
                  <c:v>325</c:v>
                </c:pt>
                <c:pt idx="43">
                  <c:v>280</c:v>
                </c:pt>
                <c:pt idx="44">
                  <c:v>280</c:v>
                </c:pt>
                <c:pt idx="45">
                  <c:v>280</c:v>
                </c:pt>
                <c:pt idx="46">
                  <c:v>280</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pt idx="28">
                  <c:v>610</c:v>
                </c:pt>
                <c:pt idx="29">
                  <c:v>607.5</c:v>
                </c:pt>
                <c:pt idx="30">
                  <c:v>605</c:v>
                </c:pt>
                <c:pt idx="31">
                  <c:v>590</c:v>
                </c:pt>
                <c:pt idx="32">
                  <c:v>580</c:v>
                </c:pt>
                <c:pt idx="33">
                  <c:v>545</c:v>
                </c:pt>
                <c:pt idx="34">
                  <c:v>510</c:v>
                </c:pt>
                <c:pt idx="35">
                  <c:v>480</c:v>
                </c:pt>
                <c:pt idx="36">
                  <c:v>480</c:v>
                </c:pt>
                <c:pt idx="37">
                  <c:v>430</c:v>
                </c:pt>
                <c:pt idx="38">
                  <c:v>425</c:v>
                </c:pt>
                <c:pt idx="39">
                  <c:v>420</c:v>
                </c:pt>
                <c:pt idx="40">
                  <c:v>410</c:v>
                </c:pt>
                <c:pt idx="41">
                  <c:v>375</c:v>
                </c:pt>
                <c:pt idx="42">
                  <c:v>340</c:v>
                </c:pt>
                <c:pt idx="43">
                  <c:v>335</c:v>
                </c:pt>
                <c:pt idx="44">
                  <c:v>327.5</c:v>
                </c:pt>
                <c:pt idx="45">
                  <c:v>320</c:v>
                </c:pt>
                <c:pt idx="46">
                  <c:v>315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pt idx="28">
                  <c:v>700</c:v>
                </c:pt>
                <c:pt idx="29">
                  <c:v>697.5</c:v>
                </c:pt>
                <c:pt idx="30">
                  <c:v>695</c:v>
                </c:pt>
                <c:pt idx="31">
                  <c:v>680</c:v>
                </c:pt>
                <c:pt idx="32">
                  <c:v>680</c:v>
                </c:pt>
                <c:pt idx="33">
                  <c:v>645</c:v>
                </c:pt>
                <c:pt idx="34">
                  <c:v>610</c:v>
                </c:pt>
                <c:pt idx="35">
                  <c:v>580</c:v>
                </c:pt>
                <c:pt idx="36">
                  <c:v>580</c:v>
                </c:pt>
                <c:pt idx="37">
                  <c:v>530</c:v>
                </c:pt>
                <c:pt idx="38">
                  <c:v>525</c:v>
                </c:pt>
                <c:pt idx="39">
                  <c:v>520</c:v>
                </c:pt>
                <c:pt idx="40">
                  <c:v>510</c:v>
                </c:pt>
                <c:pt idx="41">
                  <c:v>475</c:v>
                </c:pt>
                <c:pt idx="42">
                  <c:v>440</c:v>
                </c:pt>
                <c:pt idx="43">
                  <c:v>435</c:v>
                </c:pt>
                <c:pt idx="44">
                  <c:v>427.5</c:v>
                </c:pt>
                <c:pt idx="45">
                  <c:v>420</c:v>
                </c:pt>
                <c:pt idx="46">
                  <c:v>415</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pt idx="33">
                  <c:v>575</c:v>
                </c:pt>
                <c:pt idx="34">
                  <c:v>530</c:v>
                </c:pt>
                <c:pt idx="35">
                  <c:v>500</c:v>
                </c:pt>
                <c:pt idx="36">
                  <c:v>460</c:v>
                </c:pt>
                <c:pt idx="37">
                  <c:v>470</c:v>
                </c:pt>
                <c:pt idx="38">
                  <c:v>450</c:v>
                </c:pt>
                <c:pt idx="39">
                  <c:v>430</c:v>
                </c:pt>
                <c:pt idx="40">
                  <c:v>420</c:v>
                </c:pt>
                <c:pt idx="41">
                  <c:v>385</c:v>
                </c:pt>
                <c:pt idx="42">
                  <c:v>350</c:v>
                </c:pt>
                <c:pt idx="43">
                  <c:v>345</c:v>
                </c:pt>
                <c:pt idx="44">
                  <c:v>340</c:v>
                </c:pt>
                <c:pt idx="45">
                  <c:v>335</c:v>
                </c:pt>
                <c:pt idx="46">
                  <c:v>330</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pt idx="33">
                  <c:v>580</c:v>
                </c:pt>
                <c:pt idx="34">
                  <c:v>520</c:v>
                </c:pt>
                <c:pt idx="35">
                  <c:v>490</c:v>
                </c:pt>
                <c:pt idx="36">
                  <c:v>450</c:v>
                </c:pt>
                <c:pt idx="37">
                  <c:v>400</c:v>
                </c:pt>
                <c:pt idx="38">
                  <c:v>400</c:v>
                </c:pt>
                <c:pt idx="39">
                  <c:v>400</c:v>
                </c:pt>
                <c:pt idx="40">
                  <c:v>390</c:v>
                </c:pt>
                <c:pt idx="41">
                  <c:v>375</c:v>
                </c:pt>
                <c:pt idx="42">
                  <c:v>360</c:v>
                </c:pt>
                <c:pt idx="43">
                  <c:v>360</c:v>
                </c:pt>
                <c:pt idx="44">
                  <c:v>360</c:v>
                </c:pt>
                <c:pt idx="45">
                  <c:v>360</c:v>
                </c:pt>
                <c:pt idx="46">
                  <c:v>350</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pt idx="33">
                  <c:v>605</c:v>
                </c:pt>
                <c:pt idx="34">
                  <c:v>560</c:v>
                </c:pt>
                <c:pt idx="35">
                  <c:v>530</c:v>
                </c:pt>
                <c:pt idx="36">
                  <c:v>490</c:v>
                </c:pt>
                <c:pt idx="37">
                  <c:v>500</c:v>
                </c:pt>
                <c:pt idx="38">
                  <c:v>480</c:v>
                </c:pt>
                <c:pt idx="39">
                  <c:v>460</c:v>
                </c:pt>
                <c:pt idx="40">
                  <c:v>450</c:v>
                </c:pt>
                <c:pt idx="41">
                  <c:v>415</c:v>
                </c:pt>
                <c:pt idx="42">
                  <c:v>380</c:v>
                </c:pt>
                <c:pt idx="43">
                  <c:v>375</c:v>
                </c:pt>
                <c:pt idx="44">
                  <c:v>370</c:v>
                </c:pt>
                <c:pt idx="45">
                  <c:v>365</c:v>
                </c:pt>
                <c:pt idx="46">
                  <c:v>360</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pt idx="33">
                  <c:v>627.5</c:v>
                </c:pt>
                <c:pt idx="34">
                  <c:v>585</c:v>
                </c:pt>
                <c:pt idx="35">
                  <c:v>585</c:v>
                </c:pt>
                <c:pt idx="36">
                  <c:v>525</c:v>
                </c:pt>
                <c:pt idx="37">
                  <c:v>475</c:v>
                </c:pt>
                <c:pt idx="38">
                  <c:v>475</c:v>
                </c:pt>
                <c:pt idx="39">
                  <c:v>475</c:v>
                </c:pt>
                <c:pt idx="40">
                  <c:v>465</c:v>
                </c:pt>
                <c:pt idx="41">
                  <c:v>430</c:v>
                </c:pt>
                <c:pt idx="42">
                  <c:v>395</c:v>
                </c:pt>
                <c:pt idx="43">
                  <c:v>395</c:v>
                </c:pt>
                <c:pt idx="44">
                  <c:v>392.5</c:v>
                </c:pt>
                <c:pt idx="45">
                  <c:v>390</c:v>
                </c:pt>
                <c:pt idx="46">
                  <c:v>390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30913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259715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S42" sqref="S42"/>
    </sheetView>
  </sheetViews>
  <sheetFormatPr defaultColWidth="8.6328125" defaultRowHeight="14.5" x14ac:dyDescent="0.35"/>
  <cols>
    <col min="1" max="16384" width="8.6328125" style="18"/>
  </cols>
  <sheetData>
    <row r="6" spans="1:18" ht="21.65" customHeight="1" x14ac:dyDescent="0.35"/>
    <row r="7" spans="1:18" ht="23.5" x14ac:dyDescent="0.55000000000000004">
      <c r="A7" s="19" t="s">
        <v>33</v>
      </c>
      <c r="B7" s="20"/>
      <c r="C7" s="20"/>
      <c r="D7" s="20"/>
      <c r="E7" s="20"/>
      <c r="F7" s="20"/>
      <c r="G7" s="20"/>
      <c r="H7" s="20"/>
      <c r="I7" s="20"/>
      <c r="J7" s="20"/>
      <c r="K7" s="20"/>
      <c r="L7" s="20"/>
      <c r="M7" s="20"/>
      <c r="N7" s="20"/>
      <c r="O7" s="20"/>
      <c r="P7" s="20"/>
      <c r="Q7" s="14"/>
    </row>
    <row r="8" spans="1:18" x14ac:dyDescent="0.35">
      <c r="A8" s="20" t="s">
        <v>48</v>
      </c>
      <c r="B8" s="20"/>
      <c r="C8" s="20"/>
      <c r="D8" s="20"/>
      <c r="E8" s="20"/>
      <c r="F8" s="20"/>
      <c r="G8" s="20"/>
      <c r="H8" s="20"/>
      <c r="I8" s="20"/>
      <c r="J8" s="20"/>
      <c r="K8" s="20"/>
      <c r="L8" s="20"/>
      <c r="M8" s="20"/>
      <c r="N8" s="20"/>
      <c r="O8" s="20"/>
      <c r="P8" s="20"/>
      <c r="Q8" s="14"/>
    </row>
    <row r="9" spans="1:18" x14ac:dyDescent="0.35">
      <c r="A9" s="20" t="s">
        <v>49</v>
      </c>
      <c r="B9" s="20"/>
      <c r="C9" s="20"/>
      <c r="D9" s="20"/>
      <c r="E9" s="20"/>
      <c r="F9" s="20"/>
      <c r="G9" s="20"/>
      <c r="H9" s="20"/>
      <c r="I9" s="20"/>
      <c r="J9" s="20"/>
      <c r="K9" s="20"/>
      <c r="L9" s="20"/>
      <c r="M9" s="20"/>
      <c r="N9" s="20"/>
      <c r="O9" s="20"/>
      <c r="P9" s="20"/>
      <c r="Q9" s="14"/>
    </row>
    <row r="10" spans="1:18" x14ac:dyDescent="0.35">
      <c r="A10" s="20"/>
      <c r="B10" s="20"/>
      <c r="C10" s="20"/>
      <c r="D10" s="20"/>
      <c r="E10" s="20"/>
      <c r="F10" s="20"/>
      <c r="G10" s="20"/>
      <c r="H10" s="20"/>
      <c r="I10" s="20"/>
      <c r="J10" s="20"/>
      <c r="K10" s="20"/>
      <c r="L10" s="20"/>
      <c r="M10" s="20"/>
      <c r="N10" s="20"/>
      <c r="O10" s="20"/>
      <c r="P10" s="20"/>
      <c r="Q10" s="14"/>
    </row>
    <row r="11" spans="1:18" ht="15.5" x14ac:dyDescent="0.35">
      <c r="A11" s="20"/>
      <c r="B11" s="20"/>
      <c r="C11" s="21" t="s">
        <v>34</v>
      </c>
      <c r="D11" s="20"/>
      <c r="E11" s="20"/>
      <c r="F11" s="20"/>
      <c r="G11" s="20"/>
      <c r="H11" s="20"/>
      <c r="I11" s="20"/>
      <c r="J11" s="20"/>
      <c r="K11" s="20"/>
      <c r="L11" s="20"/>
      <c r="M11" s="20"/>
      <c r="N11" s="20"/>
      <c r="O11" s="20"/>
      <c r="P11" s="20"/>
      <c r="Q11" s="14"/>
    </row>
    <row r="12" spans="1:18" x14ac:dyDescent="0.35">
      <c r="A12" s="20"/>
      <c r="B12" s="20"/>
      <c r="C12" s="20"/>
      <c r="D12" s="20"/>
      <c r="E12" s="20"/>
      <c r="F12" s="20"/>
      <c r="G12" s="20"/>
      <c r="H12" s="20"/>
      <c r="I12" s="20"/>
      <c r="J12" s="20"/>
      <c r="K12" s="20"/>
      <c r="L12" s="20"/>
      <c r="M12" s="20"/>
      <c r="N12" s="20"/>
      <c r="O12" s="20"/>
      <c r="P12" s="20"/>
      <c r="Q12" s="14"/>
    </row>
    <row r="13" spans="1:18" x14ac:dyDescent="0.35">
      <c r="A13" s="20"/>
      <c r="B13" s="20"/>
      <c r="C13" s="25" t="s">
        <v>35</v>
      </c>
      <c r="D13" s="20"/>
      <c r="E13" s="20"/>
      <c r="F13" s="20"/>
      <c r="G13" s="20"/>
      <c r="H13" s="20"/>
      <c r="I13" s="20"/>
      <c r="J13" s="20"/>
      <c r="K13" s="20"/>
      <c r="L13" s="20"/>
      <c r="M13" s="20"/>
      <c r="N13" s="20"/>
      <c r="O13" s="20"/>
      <c r="P13" s="20"/>
      <c r="Q13" s="14"/>
    </row>
    <row r="14" spans="1:18" x14ac:dyDescent="0.35">
      <c r="A14" s="20"/>
      <c r="B14" s="20"/>
      <c r="C14" s="25" t="s">
        <v>36</v>
      </c>
      <c r="D14" s="20"/>
      <c r="E14" s="20"/>
      <c r="F14" s="20"/>
      <c r="G14" s="20"/>
      <c r="H14" s="20"/>
      <c r="I14" s="20"/>
      <c r="J14" s="20"/>
      <c r="K14" s="20"/>
      <c r="L14" s="20"/>
      <c r="M14" s="20"/>
      <c r="N14" s="20"/>
      <c r="O14" s="20"/>
      <c r="P14" s="20"/>
      <c r="Q14" s="14"/>
    </row>
    <row r="15" spans="1:18" x14ac:dyDescent="0.35">
      <c r="A15" s="20"/>
      <c r="B15" s="20"/>
      <c r="C15" s="25" t="s">
        <v>60</v>
      </c>
      <c r="D15" s="20"/>
      <c r="E15" s="20"/>
      <c r="F15" s="20"/>
      <c r="G15" s="20"/>
      <c r="H15" s="20"/>
      <c r="I15" s="20"/>
      <c r="J15" s="20"/>
      <c r="K15" s="20"/>
      <c r="L15" s="20"/>
      <c r="M15" s="20"/>
      <c r="N15" s="20"/>
      <c r="O15" s="20"/>
      <c r="P15" s="20"/>
      <c r="Q15" s="14"/>
      <c r="R15"/>
    </row>
    <row r="16" spans="1:18" x14ac:dyDescent="0.35">
      <c r="A16" s="20"/>
      <c r="B16" s="20"/>
      <c r="C16" s="22" t="s">
        <v>50</v>
      </c>
      <c r="D16" s="20"/>
      <c r="E16" s="20"/>
      <c r="F16" s="20"/>
      <c r="G16" s="20"/>
      <c r="H16" s="20"/>
      <c r="I16" s="20"/>
      <c r="J16" s="20"/>
      <c r="K16" s="20"/>
      <c r="L16" s="20"/>
      <c r="M16" s="20"/>
      <c r="N16" s="20"/>
      <c r="O16" s="20"/>
      <c r="P16" s="20"/>
      <c r="Q16" s="14"/>
      <c r="R16"/>
    </row>
    <row r="17" spans="1:17" x14ac:dyDescent="0.35">
      <c r="A17" s="20"/>
      <c r="B17" s="20"/>
      <c r="C17" s="20"/>
      <c r="D17" s="22" t="s">
        <v>39</v>
      </c>
      <c r="E17" s="20"/>
      <c r="F17" s="20"/>
      <c r="G17" s="20"/>
      <c r="H17" s="20"/>
      <c r="I17" s="20"/>
      <c r="J17" s="20"/>
      <c r="K17" s="20"/>
      <c r="L17" s="20"/>
      <c r="M17" s="20"/>
      <c r="N17" s="20"/>
      <c r="O17" s="20"/>
      <c r="P17" s="20"/>
      <c r="Q17" s="14"/>
    </row>
    <row r="18" spans="1:17" x14ac:dyDescent="0.35">
      <c r="A18" s="20"/>
      <c r="B18" s="20"/>
      <c r="C18" s="20"/>
      <c r="D18" s="161" t="s">
        <v>10</v>
      </c>
      <c r="E18" s="20"/>
      <c r="F18" s="20"/>
      <c r="G18" s="20"/>
      <c r="H18" s="20"/>
      <c r="I18" s="20"/>
      <c r="J18" s="20"/>
      <c r="K18" s="20"/>
      <c r="L18" s="20"/>
      <c r="M18" s="20"/>
      <c r="N18" s="20"/>
      <c r="O18" s="20"/>
      <c r="P18" s="20"/>
      <c r="Q18" s="14"/>
    </row>
    <row r="19" spans="1:17" x14ac:dyDescent="0.35">
      <c r="A19" s="20"/>
      <c r="B19" s="20"/>
      <c r="C19" s="20"/>
      <c r="D19" s="161" t="s">
        <v>12</v>
      </c>
      <c r="E19" s="20"/>
      <c r="F19" s="20"/>
      <c r="G19" s="20"/>
      <c r="H19" s="20"/>
      <c r="I19" s="20"/>
      <c r="J19" s="20"/>
      <c r="K19" s="20"/>
      <c r="L19" s="20"/>
      <c r="M19" s="20"/>
      <c r="N19" s="20"/>
      <c r="O19" s="20"/>
      <c r="P19" s="20"/>
      <c r="Q19" s="14"/>
    </row>
    <row r="20" spans="1:17" x14ac:dyDescent="0.35">
      <c r="A20" s="20"/>
      <c r="B20" s="20"/>
      <c r="C20" s="20"/>
      <c r="D20" s="22" t="s">
        <v>40</v>
      </c>
      <c r="E20" s="20"/>
      <c r="F20" s="20"/>
      <c r="G20" s="20"/>
      <c r="H20" s="20"/>
      <c r="I20" s="20"/>
      <c r="J20" s="20"/>
      <c r="K20" s="20"/>
      <c r="L20" s="20"/>
      <c r="M20" s="20"/>
      <c r="N20" s="20"/>
      <c r="O20" s="20"/>
      <c r="P20" s="20"/>
      <c r="Q20" s="14"/>
    </row>
    <row r="21" spans="1:17" x14ac:dyDescent="0.35">
      <c r="A21" s="20"/>
      <c r="B21" s="20"/>
      <c r="C21" s="20"/>
      <c r="D21" s="161" t="s">
        <v>37</v>
      </c>
      <c r="E21" s="20"/>
      <c r="F21" s="20"/>
      <c r="G21" s="20"/>
      <c r="H21" s="20"/>
      <c r="I21" s="20"/>
      <c r="J21" s="20"/>
      <c r="K21" s="20"/>
      <c r="L21" s="20"/>
      <c r="M21" s="20"/>
      <c r="N21" s="20"/>
      <c r="O21" s="20"/>
      <c r="P21" s="20"/>
      <c r="Q21" s="14"/>
    </row>
    <row r="22" spans="1:17" x14ac:dyDescent="0.35">
      <c r="A22" s="20"/>
      <c r="B22" s="20"/>
      <c r="C22" s="20"/>
      <c r="D22" s="161" t="s">
        <v>38</v>
      </c>
      <c r="E22" s="20"/>
      <c r="F22" s="20"/>
      <c r="G22" s="20"/>
      <c r="H22" s="20"/>
      <c r="I22" s="20"/>
      <c r="J22" s="20"/>
      <c r="K22" s="20"/>
      <c r="L22" s="20"/>
      <c r="M22" s="20"/>
      <c r="N22" s="20"/>
      <c r="O22" s="20"/>
      <c r="P22" s="20"/>
      <c r="Q22" s="14"/>
    </row>
    <row r="23" spans="1:17" x14ac:dyDescent="0.35">
      <c r="A23" s="20"/>
      <c r="B23" s="20"/>
      <c r="C23" s="20"/>
      <c r="D23" s="161" t="s">
        <v>15</v>
      </c>
      <c r="E23" s="20"/>
      <c r="F23" s="20"/>
      <c r="G23" s="20"/>
      <c r="H23" s="20"/>
      <c r="I23" s="20"/>
      <c r="J23" s="20"/>
      <c r="K23" s="20"/>
      <c r="L23" s="20"/>
      <c r="M23" s="20"/>
      <c r="N23" s="20"/>
      <c r="O23" s="20"/>
      <c r="P23" s="20"/>
      <c r="Q23" s="14"/>
    </row>
    <row r="24" spans="1:17" x14ac:dyDescent="0.35">
      <c r="A24" s="20"/>
      <c r="B24" s="20"/>
      <c r="C24" s="20"/>
      <c r="D24" s="22" t="s">
        <v>41</v>
      </c>
      <c r="E24" s="20"/>
      <c r="F24" s="20"/>
      <c r="G24" s="20"/>
      <c r="H24" s="20"/>
      <c r="I24" s="20"/>
      <c r="J24" s="20"/>
      <c r="K24" s="20"/>
      <c r="L24" s="20"/>
      <c r="M24" s="20"/>
      <c r="N24" s="20"/>
      <c r="O24" s="20"/>
      <c r="P24" s="20"/>
      <c r="Q24" s="14"/>
    </row>
    <row r="25" spans="1:17" x14ac:dyDescent="0.35">
      <c r="A25" s="20"/>
      <c r="B25" s="20"/>
      <c r="C25" s="20"/>
      <c r="D25" s="161" t="s">
        <v>31</v>
      </c>
      <c r="E25" s="20"/>
      <c r="F25" s="20"/>
      <c r="G25" s="20"/>
      <c r="H25" s="20"/>
      <c r="I25" s="20"/>
      <c r="J25" s="20"/>
      <c r="K25" s="20"/>
      <c r="L25" s="20"/>
      <c r="M25" s="20"/>
      <c r="N25" s="20"/>
      <c r="O25" s="20"/>
      <c r="P25" s="20"/>
      <c r="Q25" s="14"/>
    </row>
    <row r="26" spans="1:17" x14ac:dyDescent="0.35">
      <c r="A26" s="20"/>
      <c r="B26" s="20"/>
      <c r="C26" s="20"/>
      <c r="D26" s="161" t="s">
        <v>16</v>
      </c>
      <c r="E26" s="20"/>
      <c r="F26" s="20"/>
      <c r="G26" s="20"/>
      <c r="H26" s="20"/>
      <c r="I26" s="20"/>
      <c r="J26" s="20"/>
      <c r="K26" s="20"/>
      <c r="L26" s="20"/>
      <c r="M26" s="20"/>
      <c r="N26" s="20"/>
      <c r="O26" s="20"/>
      <c r="P26" s="20"/>
      <c r="Q26" s="14"/>
    </row>
    <row r="27" spans="1:17" x14ac:dyDescent="0.35">
      <c r="A27" s="20"/>
      <c r="B27" s="20"/>
      <c r="C27" s="20"/>
      <c r="D27" s="161" t="s">
        <v>42</v>
      </c>
      <c r="E27" s="20"/>
      <c r="F27" s="20"/>
      <c r="G27" s="20"/>
      <c r="H27" s="20"/>
      <c r="I27" s="20"/>
      <c r="J27" s="20"/>
      <c r="K27" s="20"/>
      <c r="L27" s="20"/>
      <c r="M27" s="20"/>
      <c r="N27" s="20"/>
      <c r="O27" s="20"/>
      <c r="P27" s="20"/>
      <c r="Q27" s="14"/>
    </row>
    <row r="28" spans="1:17" x14ac:dyDescent="0.35">
      <c r="A28" s="20"/>
      <c r="B28" s="20"/>
      <c r="C28" s="20"/>
      <c r="D28" s="22" t="s">
        <v>44</v>
      </c>
      <c r="E28" s="20"/>
      <c r="F28" s="20"/>
      <c r="G28" s="20"/>
      <c r="H28" s="20"/>
      <c r="I28" s="20"/>
      <c r="J28" s="20"/>
      <c r="K28" s="20"/>
      <c r="L28" s="20"/>
      <c r="M28" s="20"/>
      <c r="N28" s="20"/>
      <c r="O28" s="20"/>
      <c r="P28" s="20"/>
      <c r="Q28" s="14"/>
    </row>
    <row r="29" spans="1:17" x14ac:dyDescent="0.35">
      <c r="A29" s="20"/>
      <c r="B29" s="20"/>
      <c r="C29" s="20"/>
      <c r="D29" s="161" t="s">
        <v>43</v>
      </c>
      <c r="E29" s="20"/>
      <c r="F29" s="20"/>
      <c r="G29" s="20"/>
      <c r="H29" s="20"/>
      <c r="I29" s="20"/>
      <c r="J29" s="20"/>
      <c r="K29" s="20"/>
      <c r="L29" s="20"/>
      <c r="M29" s="20"/>
      <c r="N29" s="20"/>
      <c r="O29" s="20"/>
      <c r="P29" s="20"/>
      <c r="Q29" s="14"/>
    </row>
    <row r="30" spans="1:17" x14ac:dyDescent="0.35">
      <c r="A30" s="20"/>
      <c r="B30" s="20"/>
      <c r="C30" s="20"/>
      <c r="D30" s="161" t="s">
        <v>45</v>
      </c>
      <c r="E30" s="20"/>
      <c r="F30" s="20"/>
      <c r="G30" s="20"/>
      <c r="H30" s="20"/>
      <c r="I30" s="20"/>
      <c r="J30" s="20"/>
      <c r="K30" s="20"/>
      <c r="L30" s="20"/>
      <c r="M30" s="20"/>
      <c r="N30" s="20"/>
      <c r="O30" s="20"/>
      <c r="P30" s="20"/>
      <c r="Q30" s="14"/>
    </row>
    <row r="31" spans="1:17" x14ac:dyDescent="0.35">
      <c r="A31" s="20"/>
      <c r="B31" s="20"/>
      <c r="C31" s="20"/>
      <c r="D31" s="22" t="s">
        <v>46</v>
      </c>
      <c r="E31" s="20"/>
      <c r="F31" s="20"/>
      <c r="G31" s="20"/>
      <c r="H31" s="20"/>
      <c r="I31" s="20"/>
      <c r="J31" s="20"/>
      <c r="K31" s="20"/>
      <c r="L31" s="20"/>
      <c r="M31" s="20"/>
      <c r="N31" s="20"/>
      <c r="O31" s="20"/>
      <c r="P31" s="20"/>
      <c r="Q31" s="14"/>
    </row>
    <row r="32" spans="1:17" x14ac:dyDescent="0.35">
      <c r="A32" s="20"/>
      <c r="B32" s="20"/>
      <c r="C32" s="20"/>
      <c r="D32" s="161" t="s">
        <v>32</v>
      </c>
      <c r="E32" s="20"/>
      <c r="F32" s="20"/>
      <c r="G32" s="20"/>
      <c r="H32" s="20"/>
      <c r="I32" s="20"/>
      <c r="J32" s="20"/>
      <c r="K32" s="20"/>
      <c r="L32" s="20"/>
      <c r="M32" s="20"/>
      <c r="N32" s="20"/>
      <c r="O32" s="20"/>
      <c r="P32" s="20"/>
      <c r="Q32" s="14"/>
    </row>
    <row r="33" spans="1:17" x14ac:dyDescent="0.35">
      <c r="A33" s="20"/>
      <c r="B33" s="20"/>
      <c r="C33" s="20"/>
      <c r="D33" s="22" t="s">
        <v>28</v>
      </c>
      <c r="E33" s="20"/>
      <c r="F33" s="20"/>
      <c r="G33" s="20"/>
      <c r="H33" s="20"/>
      <c r="I33" s="20"/>
      <c r="J33" s="20"/>
      <c r="K33" s="20"/>
      <c r="L33" s="20"/>
      <c r="M33" s="20"/>
      <c r="N33" s="20"/>
      <c r="O33" s="20"/>
      <c r="P33" s="20"/>
      <c r="Q33" s="14"/>
    </row>
    <row r="34" spans="1:17" x14ac:dyDescent="0.35">
      <c r="A34" s="20"/>
      <c r="B34" s="20"/>
      <c r="C34" s="20"/>
      <c r="D34" s="161" t="s">
        <v>47</v>
      </c>
      <c r="E34" s="20"/>
      <c r="F34" s="20"/>
      <c r="G34" s="20"/>
      <c r="H34" s="20"/>
      <c r="I34" s="20"/>
      <c r="J34" s="20"/>
      <c r="K34" s="20"/>
      <c r="L34" s="20"/>
      <c r="M34" s="20"/>
      <c r="N34" s="20"/>
      <c r="O34" s="20"/>
      <c r="P34" s="20"/>
      <c r="Q34" s="14"/>
    </row>
    <row r="35" spans="1:17" x14ac:dyDescent="0.35">
      <c r="A35" s="20"/>
      <c r="B35" s="20"/>
      <c r="C35" s="20"/>
      <c r="D35" s="20"/>
      <c r="E35" s="20"/>
      <c r="F35" s="20"/>
      <c r="G35" s="20"/>
      <c r="H35" s="20"/>
      <c r="I35" s="20"/>
      <c r="J35" s="20"/>
      <c r="K35" s="20"/>
      <c r="L35" s="20"/>
      <c r="M35" s="20"/>
      <c r="N35" s="20"/>
      <c r="O35" s="20"/>
      <c r="P35" s="20"/>
      <c r="Q35" s="14"/>
    </row>
    <row r="36" spans="1:17" x14ac:dyDescent="0.35">
      <c r="A36" s="23" t="s">
        <v>61</v>
      </c>
      <c r="B36" s="20"/>
      <c r="C36" s="20"/>
      <c r="D36" s="20"/>
      <c r="E36" s="20"/>
      <c r="F36" s="20"/>
      <c r="G36" s="20"/>
      <c r="H36" s="20"/>
      <c r="I36" s="20"/>
      <c r="J36" s="20"/>
      <c r="K36" s="20"/>
      <c r="L36" s="20"/>
      <c r="M36" s="20"/>
      <c r="N36" s="20"/>
      <c r="O36" s="20"/>
      <c r="P36" s="20"/>
      <c r="Q36" s="14"/>
    </row>
    <row r="37" spans="1:17" x14ac:dyDescent="0.35">
      <c r="A37" s="238" t="s">
        <v>83</v>
      </c>
      <c r="B37" s="238"/>
      <c r="C37" s="238"/>
      <c r="D37" s="238"/>
      <c r="E37" s="238"/>
      <c r="F37" s="238"/>
      <c r="G37" s="238"/>
      <c r="H37" s="238"/>
      <c r="I37" s="238"/>
      <c r="J37" s="238"/>
      <c r="K37" s="238"/>
      <c r="L37" s="238"/>
      <c r="M37" s="238"/>
      <c r="N37" s="238"/>
      <c r="O37" s="238"/>
      <c r="P37" s="238"/>
      <c r="Q37" s="14"/>
    </row>
    <row r="38" spans="1:17" x14ac:dyDescent="0.35">
      <c r="A38" s="238"/>
      <c r="B38" s="238"/>
      <c r="C38" s="238"/>
      <c r="D38" s="238"/>
      <c r="E38" s="238"/>
      <c r="F38" s="238"/>
      <c r="G38" s="238"/>
      <c r="H38" s="238"/>
      <c r="I38" s="238"/>
      <c r="J38" s="238"/>
      <c r="K38" s="238"/>
      <c r="L38" s="238"/>
      <c r="M38" s="238"/>
      <c r="N38" s="238"/>
      <c r="O38" s="238"/>
      <c r="P38" s="238"/>
      <c r="Q38" s="14"/>
    </row>
    <row r="39" spans="1:17" x14ac:dyDescent="0.35">
      <c r="A39" s="238"/>
      <c r="B39" s="238"/>
      <c r="C39" s="238"/>
      <c r="D39" s="238"/>
      <c r="E39" s="238"/>
      <c r="F39" s="238"/>
      <c r="G39" s="238"/>
      <c r="H39" s="238"/>
      <c r="I39" s="238"/>
      <c r="J39" s="238"/>
      <c r="K39" s="238"/>
      <c r="L39" s="238"/>
      <c r="M39" s="238"/>
      <c r="N39" s="238"/>
      <c r="O39" s="238"/>
      <c r="P39" s="238"/>
      <c r="Q39" s="14"/>
    </row>
    <row r="40" spans="1:17" x14ac:dyDescent="0.35">
      <c r="A40" s="238"/>
      <c r="B40" s="238"/>
      <c r="C40" s="238"/>
      <c r="D40" s="238"/>
      <c r="E40" s="238"/>
      <c r="F40" s="238"/>
      <c r="G40" s="238"/>
      <c r="H40" s="238"/>
      <c r="I40" s="238"/>
      <c r="J40" s="238"/>
      <c r="K40" s="238"/>
      <c r="L40" s="238"/>
      <c r="M40" s="238"/>
      <c r="N40" s="238"/>
      <c r="O40" s="238"/>
      <c r="P40" s="238"/>
      <c r="Q40" s="14"/>
    </row>
    <row r="41" spans="1:17" x14ac:dyDescent="0.35">
      <c r="A41" s="20"/>
      <c r="B41" s="20"/>
      <c r="C41" s="20"/>
      <c r="D41" s="20"/>
      <c r="E41" s="20"/>
      <c r="F41" s="20"/>
      <c r="G41" s="20"/>
      <c r="H41" s="20"/>
      <c r="I41" s="20"/>
      <c r="J41" s="20"/>
      <c r="K41" s="20"/>
      <c r="L41" s="20"/>
      <c r="M41" s="20"/>
      <c r="N41" s="20"/>
      <c r="O41" s="20"/>
      <c r="P41" s="20"/>
      <c r="Q41" s="14"/>
    </row>
    <row r="42" spans="1:17" x14ac:dyDescent="0.35">
      <c r="A42" s="20"/>
      <c r="B42" s="20"/>
      <c r="C42" s="20"/>
      <c r="D42" s="20"/>
      <c r="E42" s="20"/>
      <c r="F42" s="20"/>
      <c r="G42" s="20"/>
      <c r="H42" s="20"/>
      <c r="I42" s="20"/>
      <c r="J42" s="20"/>
      <c r="K42" s="20"/>
      <c r="L42" s="20"/>
      <c r="M42" s="20"/>
      <c r="N42" s="20"/>
      <c r="O42" s="20"/>
      <c r="P42" s="20"/>
      <c r="Q42" s="14"/>
    </row>
    <row r="43" spans="1:17" x14ac:dyDescent="0.3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4" sqref="N14"/>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C26" sqref="C26"/>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5" sqref="K5"/>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L55" sqref="L55"/>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13" sqref="M13"/>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H28" sqref="H28"/>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Q9" sqref="Q9"/>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M9" sqref="M9"/>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2" zoomScaleNormal="100" workbookViewId="0">
      <selection activeCell="B7" sqref="B7:C8"/>
    </sheetView>
  </sheetViews>
  <sheetFormatPr defaultColWidth="8.6328125" defaultRowHeight="14.5" x14ac:dyDescent="0.35"/>
  <cols>
    <col min="1" max="1" width="14.453125" style="99" customWidth="1"/>
    <col min="2" max="2" width="27.453125" style="99" customWidth="1"/>
    <col min="3" max="3" width="10.6328125" style="99" customWidth="1"/>
    <col min="4" max="4" width="6.36328125" style="99" customWidth="1"/>
    <col min="5" max="7" width="5.36328125" style="99" bestFit="1" customWidth="1"/>
    <col min="8" max="8" width="6.54296875" style="99" customWidth="1"/>
    <col min="9" max="11" width="5.36328125" style="99" bestFit="1" customWidth="1"/>
    <col min="12" max="12" width="4.54296875" style="99" customWidth="1"/>
    <col min="13" max="16384" width="8.6328125" style="99"/>
  </cols>
  <sheetData>
    <row r="2" spans="2:12" ht="25.4" customHeight="1" x14ac:dyDescent="0.35">
      <c r="B2" s="110" t="s">
        <v>57</v>
      </c>
    </row>
    <row r="3" spans="2:12" ht="24.65" customHeight="1" x14ac:dyDescent="0.35">
      <c r="B3" s="168" t="s">
        <v>64</v>
      </c>
    </row>
    <row r="4" spans="2:12" ht="15.5" x14ac:dyDescent="0.35">
      <c r="B4" s="163" t="s">
        <v>58</v>
      </c>
    </row>
    <row r="5" spans="2:12" x14ac:dyDescent="0.35">
      <c r="B5" s="162" t="s">
        <v>78</v>
      </c>
    </row>
    <row r="7" spans="2:12" x14ac:dyDescent="0.35">
      <c r="B7" s="256">
        <v>45982</v>
      </c>
      <c r="C7" s="257"/>
      <c r="D7" s="260"/>
      <c r="E7" s="260"/>
      <c r="F7" s="260"/>
      <c r="G7" s="260"/>
      <c r="H7" s="260"/>
      <c r="I7" s="260"/>
      <c r="J7" s="260"/>
      <c r="K7" s="261"/>
    </row>
    <row r="8" spans="2:12" ht="15" thickBot="1" x14ac:dyDescent="0.4">
      <c r="B8" s="258"/>
      <c r="C8" s="259"/>
      <c r="D8" s="262" t="s">
        <v>6</v>
      </c>
      <c r="E8" s="262"/>
      <c r="F8" s="262" t="s">
        <v>7</v>
      </c>
      <c r="G8" s="262"/>
      <c r="H8" s="262" t="s">
        <v>8</v>
      </c>
      <c r="I8" s="262"/>
      <c r="J8" s="262" t="s">
        <v>9</v>
      </c>
      <c r="K8" s="263"/>
    </row>
    <row r="9" spans="2:12" x14ac:dyDescent="0.35">
      <c r="B9" s="119" t="s">
        <v>80</v>
      </c>
      <c r="C9" s="120" t="s">
        <v>11</v>
      </c>
      <c r="D9" s="266" t="s">
        <v>0</v>
      </c>
      <c r="E9" s="267"/>
      <c r="F9" s="268" t="s">
        <v>0</v>
      </c>
      <c r="G9" s="267"/>
      <c r="H9" s="268" t="s">
        <v>0</v>
      </c>
      <c r="I9" s="267"/>
      <c r="J9" s="166">
        <f>VLOOKUP($B$7,'WEEKLY DATA'!$C$9:$G$699,2)</f>
        <v>320</v>
      </c>
      <c r="K9" s="167">
        <f>VLOOKUP($B$7,'WEEKLY DATA'!$C$9:$G$699,3)</f>
        <v>460</v>
      </c>
    </row>
    <row r="10" spans="2:12" x14ac:dyDescent="0.35">
      <c r="B10" s="103"/>
      <c r="C10" s="114" t="s">
        <v>4</v>
      </c>
      <c r="D10" s="269"/>
      <c r="E10" s="270"/>
      <c r="F10" s="271"/>
      <c r="G10" s="270"/>
      <c r="H10" s="271"/>
      <c r="I10" s="270"/>
      <c r="J10" s="274" t="str">
        <f>VLOOKUP($B$7,'WEEKLY DATA'!$C$9:$GA$699,5)</f>
        <v>Steady</v>
      </c>
      <c r="K10" s="275" t="e">
        <f>VLOOKUP($B$7,'[1]Hay - Fill sheet'!$A$3:$FY$1106,11)</f>
        <v>#REF!</v>
      </c>
    </row>
    <row r="11" spans="2:12" x14ac:dyDescent="0.35">
      <c r="B11" s="123" t="s">
        <v>12</v>
      </c>
      <c r="C11" s="124" t="s">
        <v>11</v>
      </c>
      <c r="D11" s="125">
        <f>VLOOKUP($B$7,'WEEKLY DATA'!$C$9:$GA$699,6)</f>
        <v>300</v>
      </c>
      <c r="E11" s="126">
        <f>VLOOKUP($B$7,'WEEKLY DATA'!$C$9:$GA$699,7)</f>
        <v>400</v>
      </c>
      <c r="F11" s="127">
        <f>VLOOKUP($B$7,'WEEKLY DATA'!$C$9:$GA$699,10)</f>
        <v>450</v>
      </c>
      <c r="G11" s="126">
        <f>VLOOKUP($B$7,'WEEKLY DATA'!$C$9:$GA$699,11)</f>
        <v>600</v>
      </c>
      <c r="H11" s="127">
        <f>VLOOKUP($B$7,'WEEKLY DATA'!$C$9:$GA$699,14)</f>
        <v>150</v>
      </c>
      <c r="I11" s="126">
        <f>VLOOKUP($B$7,'WEEKLY DATA'!$C$9:$GA$699,15)</f>
        <v>200</v>
      </c>
      <c r="J11" s="125">
        <f>VLOOKUP($B$7,'WEEKLY DATA'!$C$9:$GA$699,18)</f>
        <v>250</v>
      </c>
      <c r="K11" s="128">
        <f>VLOOKUP($B$7,'WEEKLY DATA'!$C$9:$GA$699,19)</f>
        <v>300</v>
      </c>
    </row>
    <row r="12" spans="2:12" x14ac:dyDescent="0.35">
      <c r="B12" s="129"/>
      <c r="C12" s="130" t="s">
        <v>4</v>
      </c>
      <c r="D12" s="248" t="str">
        <f>VLOOKUP($B$7,'WEEKLY DATA'!$C$9:$GA$699,9)</f>
        <v>Steady</v>
      </c>
      <c r="E12" s="249" t="e">
        <f>VLOOKUP($B$7,'[1]Hay - Fill sheet'!$A$3:$FY$1106,11)</f>
        <v>#REF!</v>
      </c>
      <c r="F12" s="250">
        <f>VLOOKUP($B$7,'WEEKLY DATA'!$C$9:$GA$699,13)</f>
        <v>55</v>
      </c>
      <c r="G12" s="249" t="e">
        <f>VLOOKUP($B$7,'[1]Hay - Fill sheet'!$A$3:$FY$1106,11)</f>
        <v>#REF!</v>
      </c>
      <c r="H12" s="276">
        <f>VLOOKUP($B$7,'WEEKLY DATA'!$C$9:$GA$699,17)</f>
        <v>-25</v>
      </c>
      <c r="I12" s="277" t="e">
        <f>VLOOKUP($B$7,'[1]Hay - Fill sheet'!$A$3:$FY$1106,11)</f>
        <v>#REF!</v>
      </c>
      <c r="J12" s="278">
        <f>VLOOKUP($B$7,'WEEKLY DATA'!$C$9:$GA$699,21)</f>
        <v>-50</v>
      </c>
      <c r="K12" s="279" t="e">
        <f>VLOOKUP($B$7,'[1]Hay - Fill sheet'!$A$3:$FY$1106,11)</f>
        <v>#REF!</v>
      </c>
      <c r="L12" s="100"/>
    </row>
    <row r="13" spans="2:12" x14ac:dyDescent="0.35">
      <c r="B13" s="104" t="s">
        <v>81</v>
      </c>
      <c r="C13" s="113" t="s">
        <v>11</v>
      </c>
      <c r="D13" s="111">
        <f>VLOOKUP($B$7,'WEEKLY DATA'!$C$9:$GA$699,22)</f>
        <v>220</v>
      </c>
      <c r="E13" s="121">
        <f>VLOOKUP($B$7,'WEEKLY DATA'!$C$9:$GA$699,23)</f>
        <v>340</v>
      </c>
      <c r="F13" s="122">
        <f>VLOOKUP($B$7,'WEEKLY DATA'!$C$9:$GA$699,26)</f>
        <v>400</v>
      </c>
      <c r="G13" s="121">
        <f>VLOOKUP($B$7,'WEEKLY DATA'!$C$9:$GA$699,27)</f>
        <v>500</v>
      </c>
      <c r="H13" s="122">
        <f>VLOOKUP($B$7,'WEEKLY DATA'!$C$9:$GA$699,30)</f>
        <v>150</v>
      </c>
      <c r="I13" s="121">
        <f>VLOOKUP($B$7,'WEEKLY DATA'!$C$9:$GA$699,31)</f>
        <v>250</v>
      </c>
      <c r="J13" s="111">
        <f>VLOOKUP($B$7,'WEEKLY DATA'!$C$9:$GA$699,34)</f>
        <v>250</v>
      </c>
      <c r="K13" s="112">
        <f>VLOOKUP($B$7,'WEEKLY DATA'!$C$9:$GA$699,35)</f>
        <v>300</v>
      </c>
    </row>
    <row r="14" spans="2:12" x14ac:dyDescent="0.35">
      <c r="B14" s="103"/>
      <c r="C14" s="114" t="s">
        <v>4</v>
      </c>
      <c r="D14" s="272" t="str">
        <f>VLOOKUP($B$7,'WEEKLY DATA'!$C$9:$GA$699,25)</f>
        <v>Steady</v>
      </c>
      <c r="E14" s="273" t="e">
        <f>VLOOKUP($B$7,'[1]Hay - Fill sheet'!$A$3:$FY$1106,11)</f>
        <v>#REF!</v>
      </c>
      <c r="F14" s="242" t="str">
        <f>VLOOKUP($B$7,'WEEKLY DATA'!$C$9:$GA$699,29)</f>
        <v>Steady</v>
      </c>
      <c r="G14" s="241" t="e">
        <f>VLOOKUP($B$7,'[1]Hay - Fill sheet'!$A$3:$FY$1106,11)</f>
        <v>#REF!</v>
      </c>
      <c r="H14" s="242" t="str">
        <f>VLOOKUP($B$7,'WEEKLY DATA'!$C$9:$GA$699,33)</f>
        <v>Steady</v>
      </c>
      <c r="I14" s="241" t="e">
        <f>VLOOKUP($B$7,'[1]Hay - Fill sheet'!$A$3:$FY$1106,11)</f>
        <v>#REF!</v>
      </c>
      <c r="J14" s="240" t="str">
        <f>VLOOKUP($B$7,'WEEKLY DATA'!$C$9:$GA$699,37)</f>
        <v>Steady</v>
      </c>
      <c r="K14" s="243" t="e">
        <f>VLOOKUP($B$7,'[1]Hay - Fill sheet'!$A$3:$FY$1106,11)</f>
        <v>#REF!</v>
      </c>
    </row>
    <row r="15" spans="2:12" x14ac:dyDescent="0.35">
      <c r="B15" s="123" t="s">
        <v>38</v>
      </c>
      <c r="C15" s="124" t="s">
        <v>11</v>
      </c>
      <c r="D15" s="125">
        <f>VLOOKUP($B$7,'WEEKLY DATA'!$C$9:$GA$699,38)</f>
        <v>265</v>
      </c>
      <c r="E15" s="126">
        <f>VLOOKUP($B$7,'WEEKLY DATA'!$C$9:$GA$699,39)</f>
        <v>365</v>
      </c>
      <c r="F15" s="127">
        <f>VLOOKUP($B$7,'WEEKLY DATA'!$C$9:$GA$699,42)</f>
        <v>425</v>
      </c>
      <c r="G15" s="126">
        <f>VLOOKUP($B$7,'WEEKLY DATA'!$C$9:$GA$699,43)</f>
        <v>555</v>
      </c>
      <c r="H15" s="127">
        <f>VLOOKUP($B$7,'WEEKLY DATA'!$C$9:$GA$699,46)</f>
        <v>90</v>
      </c>
      <c r="I15" s="126">
        <f>VLOOKUP($B$7,'WEEKLY DATA'!$C$9:$GA$699,47)</f>
        <v>150</v>
      </c>
      <c r="J15" s="125">
        <f>VLOOKUP($B$7,'WEEKLY DATA'!$C$9:$GA$699,50)</f>
        <v>230</v>
      </c>
      <c r="K15" s="128">
        <f>VLOOKUP($B$7,'WEEKLY DATA'!$C$9:$GA$699,51)</f>
        <v>330</v>
      </c>
    </row>
    <row r="16" spans="2:12" x14ac:dyDescent="0.35">
      <c r="B16" s="129"/>
      <c r="C16" s="130" t="s">
        <v>4</v>
      </c>
      <c r="D16" s="248">
        <f>VLOOKUP($B$7,'WEEKLY DATA'!$C$9:$GA$699,41)</f>
        <v>-5</v>
      </c>
      <c r="E16" s="249" t="e">
        <f>VLOOKUP($B$7,'[1]Hay - Fill sheet'!$A$3:$FY$1106,11)</f>
        <v>#REF!</v>
      </c>
      <c r="F16" s="250" t="str">
        <f>VLOOKUP($B$7,'WEEKLY DATA'!$C$9:$GA$699,45)</f>
        <v>Steady</v>
      </c>
      <c r="G16" s="249" t="e">
        <f>VLOOKUP($B$7,'[1]Hay - Fill sheet'!$A$3:$FY$1106,11)</f>
        <v>#REF!</v>
      </c>
      <c r="H16" s="250">
        <f>VLOOKUP($B$7,'WEEKLY DATA'!$C$9:$GA$699,49)</f>
        <v>-10</v>
      </c>
      <c r="I16" s="249" t="e">
        <f>VLOOKUP($B$7,'[1]Hay - Fill sheet'!$A$3:$FY$1106,11)</f>
        <v>#REF!</v>
      </c>
      <c r="J16" s="248">
        <f>VLOOKUP($B$7,'WEEKLY DATA'!$C$9:$GA$699,53)</f>
        <v>-10</v>
      </c>
      <c r="K16" s="255" t="e">
        <f>VLOOKUP($B$7,'[1]Hay - Fill sheet'!$A$3:$FY$1106,11)</f>
        <v>#REF!</v>
      </c>
    </row>
    <row r="17" spans="2:19" x14ac:dyDescent="0.35">
      <c r="B17" s="104" t="s">
        <v>15</v>
      </c>
      <c r="C17" s="113" t="s">
        <v>11</v>
      </c>
      <c r="D17" s="111">
        <f>VLOOKUP($B$7,'WEEKLY DATA'!$C$9:$GA$699,54)</f>
        <v>355</v>
      </c>
      <c r="E17" s="121">
        <f>VLOOKUP($B$7,'WEEKLY DATA'!$C$9:$GA$699,55)</f>
        <v>475</v>
      </c>
      <c r="F17" s="122">
        <f>VLOOKUP($B$7,'WEEKLY DATA'!$C$9:$GA$699,58)</f>
        <v>500</v>
      </c>
      <c r="G17" s="121">
        <f>VLOOKUP($B$7,'WEEKLY DATA'!$C$9:$GA$699,59)</f>
        <v>640</v>
      </c>
      <c r="H17" s="122">
        <f>VLOOKUP($B$7,'WEEKLY DATA'!$C$9:$GA$699,62)</f>
        <v>200</v>
      </c>
      <c r="I17" s="121">
        <f>VLOOKUP($B$7,'WEEKLY DATA'!$C$9:$GA$699,63)</f>
        <v>250</v>
      </c>
      <c r="J17" s="111">
        <f>VLOOKUP($B$7,'WEEKLY DATA'!$C$9:$GA$699,66)</f>
        <v>340</v>
      </c>
      <c r="K17" s="112">
        <f>VLOOKUP($B$7,'WEEKLY DATA'!$C$9:$GA$699,67)</f>
        <v>460</v>
      </c>
    </row>
    <row r="18" spans="2:19" x14ac:dyDescent="0.35">
      <c r="B18" s="103"/>
      <c r="C18" s="114" t="s">
        <v>4</v>
      </c>
      <c r="D18" s="240">
        <f>VLOOKUP($B$7,'WEEKLY DATA'!$C$9:$GA$699,57)</f>
        <v>-5</v>
      </c>
      <c r="E18" s="241" t="e">
        <f>VLOOKUP($B$7,'[1]Hay - Fill sheet'!$A$3:$FY$1106,11)</f>
        <v>#REF!</v>
      </c>
      <c r="F18" s="242" t="str">
        <f>VLOOKUP($B$7,'WEEKLY DATA'!$C$9:$GA$699,61)</f>
        <v>Steady</v>
      </c>
      <c r="G18" s="241" t="e">
        <f>VLOOKUP($B$7,'[1]Hay - Fill sheet'!$A$3:$FY$1106,11)</f>
        <v>#REF!</v>
      </c>
      <c r="H18" s="242">
        <f>VLOOKUP($B$7,'WEEKLY DATA'!$C$9:$GA$699,65)</f>
        <v>-10</v>
      </c>
      <c r="I18" s="241" t="e">
        <f>VLOOKUP($B$7,'[1]Hay - Fill sheet'!$A$3:$FY$1106,11)</f>
        <v>#REF!</v>
      </c>
      <c r="J18" s="240">
        <f>VLOOKUP($B$7,'WEEKLY DATA'!$C$9:$GA$699,69)</f>
        <v>-10</v>
      </c>
      <c r="K18" s="243" t="e">
        <f>VLOOKUP($B$7,'[1]Hay - Fill sheet'!$A$3:$FY$1106,11)</f>
        <v>#REF!</v>
      </c>
    </row>
    <row r="19" spans="2:19" x14ac:dyDescent="0.35">
      <c r="B19" s="264" t="s">
        <v>31</v>
      </c>
      <c r="C19" s="124" t="s">
        <v>11</v>
      </c>
      <c r="D19" s="125">
        <f>VLOOKUP($B$7,'WEEKLY DATA'!$C$9:$GA$699,70)</f>
        <v>270</v>
      </c>
      <c r="E19" s="126">
        <f>VLOOKUP($B$7,'WEEKLY DATA'!$C$9:$GA$699,71)</f>
        <v>390</v>
      </c>
      <c r="F19" s="127">
        <f>VLOOKUP($B$7,'WEEKLY DATA'!$C$9:$GA$699,74)</f>
        <v>410</v>
      </c>
      <c r="G19" s="126">
        <f>VLOOKUP($B$7,'WEEKLY DATA'!$C$9:$GA$699,75)</f>
        <v>570</v>
      </c>
      <c r="H19" s="127">
        <f>VLOOKUP($B$7,'WEEKLY DATA'!$C$9:$GA$699,78)</f>
        <v>80</v>
      </c>
      <c r="I19" s="126">
        <f>VLOOKUP($B$7,'WEEKLY DATA'!$C$9:$GA$699,79)</f>
        <v>100</v>
      </c>
      <c r="J19" s="125">
        <f>VLOOKUP($B$7,'WEEKLY DATA'!$C$9:$GA$699,82)</f>
        <v>230</v>
      </c>
      <c r="K19" s="128">
        <f>VLOOKUP($B$7,'WEEKLY DATA'!$C$9:$GA$699,83)</f>
        <v>390</v>
      </c>
      <c r="N19" s="99" t="s">
        <v>22</v>
      </c>
    </row>
    <row r="20" spans="2:19" x14ac:dyDescent="0.35">
      <c r="B20" s="265"/>
      <c r="C20" s="130" t="s">
        <v>4</v>
      </c>
      <c r="D20" s="248">
        <f>VLOOKUP($B$7,'WEEKLY DATA'!$C$9:$GA$699,73)</f>
        <v>-5</v>
      </c>
      <c r="E20" s="249" t="e">
        <f>VLOOKUP($B$7,'[1]Hay - Fill sheet'!$A$3:$FY$1106,11)</f>
        <v>#REF!</v>
      </c>
      <c r="F20" s="250" t="str">
        <f>VLOOKUP($B$7,'WEEKLY DATA'!$C$9:$GA$699,77)</f>
        <v>Steady</v>
      </c>
      <c r="G20" s="249" t="e">
        <f>VLOOKUP($B$7,'[1]Hay - Fill sheet'!$A$3:$FY$1106,11)</f>
        <v>#REF!</v>
      </c>
      <c r="H20" s="250">
        <f>VLOOKUP($B$7,'WEEKLY DATA'!$C$9:$GA$699,81)</f>
        <v>-10</v>
      </c>
      <c r="I20" s="249" t="e">
        <f>VLOOKUP($B$7,'[1]Hay - Fill sheet'!$A$3:$FY$1106,11)</f>
        <v>#REF!</v>
      </c>
      <c r="J20" s="248">
        <f>VLOOKUP($B$7,'WEEKLY DATA'!$C$9:$GA$699,85)</f>
        <v>-10</v>
      </c>
      <c r="K20" s="255" t="e">
        <f>VLOOKUP($B$7,'[1]Hay - Fill sheet'!$A$3:$FY$1106,11)</f>
        <v>#REF!</v>
      </c>
    </row>
    <row r="21" spans="2:19" x14ac:dyDescent="0.35">
      <c r="B21" s="105" t="s">
        <v>16</v>
      </c>
      <c r="C21" s="113" t="s">
        <v>11</v>
      </c>
      <c r="D21" s="111">
        <f>VLOOKUP($B$7,'WEEKLY DATA'!$C$9:$GA$699,86)</f>
        <v>300</v>
      </c>
      <c r="E21" s="121">
        <f>VLOOKUP($B$7,'WEEKLY DATA'!$C$9:$GA$699,87)</f>
        <v>450</v>
      </c>
      <c r="F21" s="122">
        <f>VLOOKUP($B$7,'WEEKLY DATA'!$C$9:$GA$699,90)</f>
        <v>490</v>
      </c>
      <c r="G21" s="121">
        <f>VLOOKUP($B$7,'WEEKLY DATA'!$C$9:$GA$699,91)</f>
        <v>600</v>
      </c>
      <c r="H21" s="122">
        <f>VLOOKUP($B$7,'WEEKLY DATA'!$C$9:$GA$699,94)</f>
        <v>105</v>
      </c>
      <c r="I21" s="121">
        <f>VLOOKUP($B$7,'WEEKLY DATA'!$C$9:$GA$699,95)</f>
        <v>165</v>
      </c>
      <c r="J21" s="111">
        <f>VLOOKUP($B$7,'WEEKLY DATA'!$C$9:$GA$699,98)</f>
        <v>270</v>
      </c>
      <c r="K21" s="112">
        <f>VLOOKUP($B$7,'WEEKLY DATA'!$C$9:$GA$699,99)</f>
        <v>430</v>
      </c>
    </row>
    <row r="22" spans="2:19" x14ac:dyDescent="0.35">
      <c r="B22" s="103"/>
      <c r="C22" s="114" t="s">
        <v>4</v>
      </c>
      <c r="D22" s="240">
        <f>VLOOKUP($B$7,'WEEKLY DATA'!$C$9:$GA$699,89)</f>
        <v>-5</v>
      </c>
      <c r="E22" s="241" t="e">
        <f>VLOOKUP($B$7,'[1]Hay - Fill sheet'!$A$3:$FY$1106,11)</f>
        <v>#REF!</v>
      </c>
      <c r="F22" s="242" t="str">
        <f>VLOOKUP($B$7,'WEEKLY DATA'!$C$9:$GA$699,93)</f>
        <v>Steady</v>
      </c>
      <c r="G22" s="241" t="e">
        <f>VLOOKUP($B$7,'[1]Hay - Fill sheet'!$A$3:$FY$1106,11)</f>
        <v>#REF!</v>
      </c>
      <c r="H22" s="242">
        <f>VLOOKUP($B$7,'WEEKLY DATA'!$C$9:$GA$699,97)</f>
        <v>-10</v>
      </c>
      <c r="I22" s="241" t="e">
        <f>VLOOKUP($B$7,'[1]Hay - Fill sheet'!$A$3:$FY$1106,11)</f>
        <v>#REF!</v>
      </c>
      <c r="J22" s="240">
        <f>VLOOKUP($B$7,'WEEKLY DATA'!$C$9:$GA$699,101)</f>
        <v>-10</v>
      </c>
      <c r="K22" s="243" t="e">
        <f>VLOOKUP($B$7,'[1]Hay - Fill sheet'!$A$3:$FY$1106,11)</f>
        <v>#REF!</v>
      </c>
      <c r="S22" s="101"/>
    </row>
    <row r="23" spans="2:19" x14ac:dyDescent="0.35">
      <c r="B23" s="123" t="s">
        <v>30</v>
      </c>
      <c r="C23" s="124" t="s">
        <v>11</v>
      </c>
      <c r="D23" s="125">
        <f>VLOOKUP($B$7,'WEEKLY DATA'!$C$9:$GA$699,102)</f>
        <v>290</v>
      </c>
      <c r="E23" s="126">
        <f>VLOOKUP($B$7,'WEEKLY DATA'!$C$9:$GA$699,103)</f>
        <v>430</v>
      </c>
      <c r="F23" s="127">
        <f>VLOOKUP($B$7,'WEEKLY DATA'!$C$9:$GA$699,106)</f>
        <v>420</v>
      </c>
      <c r="G23" s="126">
        <f>VLOOKUP($B$7,'WEEKLY DATA'!$C$9:$GA$699,107)</f>
        <v>580</v>
      </c>
      <c r="H23" s="127">
        <f>VLOOKUP($B$7,'WEEKLY DATA'!$C$9:$GA$699,110)</f>
        <v>90</v>
      </c>
      <c r="I23" s="126">
        <f>VLOOKUP($B$7,'WEEKLY DATA'!$C$9:$GA$699,111)</f>
        <v>140</v>
      </c>
      <c r="J23" s="125">
        <f>VLOOKUP($B$7,'WEEKLY DATA'!$C$9:$GA$699,114)</f>
        <v>260</v>
      </c>
      <c r="K23" s="128">
        <f>VLOOKUP($B$7,'WEEKLY DATA'!$C$9:$GA$699,115)</f>
        <v>370</v>
      </c>
    </row>
    <row r="24" spans="2:19" x14ac:dyDescent="0.35">
      <c r="B24" s="129"/>
      <c r="C24" s="130" t="s">
        <v>4</v>
      </c>
      <c r="D24" s="248">
        <f>VLOOKUP($B$7,'WEEKLY DATA'!$C$9:$GA$699,105)</f>
        <v>-5</v>
      </c>
      <c r="E24" s="249" t="e">
        <f>VLOOKUP($B$7,'[1]Hay - Fill sheet'!$A$3:$FY$1106,11)</f>
        <v>#REF!</v>
      </c>
      <c r="F24" s="250" t="str">
        <f>VLOOKUP($B$7,'WEEKLY DATA'!$C$9:$GA$699,109)</f>
        <v>Steady</v>
      </c>
      <c r="G24" s="249" t="e">
        <f>VLOOKUP($B$7,'[1]Hay - Fill sheet'!$A$3:$FY$1106,11)</f>
        <v>#REF!</v>
      </c>
      <c r="H24" s="250">
        <f>VLOOKUP($B$7,'WEEKLY DATA'!$C$9:$GA$699,113)</f>
        <v>-10</v>
      </c>
      <c r="I24" s="249" t="e">
        <f>VLOOKUP($B$7,'[1]Hay - Fill sheet'!$A$3:$FY$1106,11)</f>
        <v>#REF!</v>
      </c>
      <c r="J24" s="248">
        <f>VLOOKUP($B$7,'WEEKLY DATA'!$C$9:$GA$699,117)</f>
        <v>-10</v>
      </c>
      <c r="K24" s="255" t="e">
        <f>VLOOKUP($B$7,'[1]Hay - Fill sheet'!$A$3:$FY$1106,11)</f>
        <v>#REF!</v>
      </c>
    </row>
    <row r="25" spans="2:19" x14ac:dyDescent="0.35">
      <c r="B25" s="104" t="s">
        <v>43</v>
      </c>
      <c r="C25" s="113" t="s">
        <v>11</v>
      </c>
      <c r="D25" s="111">
        <f>VLOOKUP($B$7,'WEEKLY DATA'!$C$9:$GA$699,118)</f>
        <v>340</v>
      </c>
      <c r="E25" s="121">
        <f>VLOOKUP($B$7,'WEEKLY DATA'!$C$9:$GA$699,119)</f>
        <v>440</v>
      </c>
      <c r="F25" s="122">
        <f>VLOOKUP($B$7,'WEEKLY DATA'!$C$9:$GA$699,122)</f>
        <v>480</v>
      </c>
      <c r="G25" s="121">
        <f>VLOOKUP($B$7,'WEEKLY DATA'!$C$9:$GA$699,123)</f>
        <v>620</v>
      </c>
      <c r="H25" s="122">
        <f>VLOOKUP($B$7,'WEEKLY DATA'!$C$9:$GA$699,126)</f>
        <v>140</v>
      </c>
      <c r="I25" s="121">
        <f>VLOOKUP($B$7,'WEEKLY DATA'!$C$9:$GA$699,127)</f>
        <v>190</v>
      </c>
      <c r="J25" s="111">
        <f>VLOOKUP($B$7,'WEEKLY DATA'!$C$9:$GA$699,130)</f>
        <v>325</v>
      </c>
      <c r="K25" s="112">
        <f>VLOOKUP($B$7,'WEEKLY DATA'!$C$9:$GA$699,131)</f>
        <v>405</v>
      </c>
    </row>
    <row r="26" spans="2:19" x14ac:dyDescent="0.35">
      <c r="B26" s="106"/>
      <c r="C26" s="114" t="s">
        <v>4</v>
      </c>
      <c r="D26" s="240" t="str">
        <f>VLOOKUP($B$7,'WEEKLY DATA'!$C$9:$GA$699,121)</f>
        <v>Steady</v>
      </c>
      <c r="E26" s="241" t="e">
        <f>VLOOKUP($B$7,'[1]Hay - Fill sheet'!$A$3:$FY$1106,11)</f>
        <v>#REF!</v>
      </c>
      <c r="F26" s="242" t="str">
        <f>VLOOKUP($B$7,'WEEKLY DATA'!$C$9:$GA$699,125)</f>
        <v>Steady</v>
      </c>
      <c r="G26" s="241" t="e">
        <f>VLOOKUP($B$7,'[1]Hay - Fill sheet'!$A$3:$FY$1106,11)</f>
        <v>#REF!</v>
      </c>
      <c r="H26" s="242" t="str">
        <f>VLOOKUP($B$7,'WEEKLY DATA'!$C$9:$GA$699,129)</f>
        <v>Steady</v>
      </c>
      <c r="I26" s="241" t="e">
        <f>VLOOKUP($B$7,'[1]Hay - Fill sheet'!$A$3:$FY$1106,11)</f>
        <v>#REF!</v>
      </c>
      <c r="J26" s="240" t="str">
        <f>VLOOKUP($B$7,'WEEKLY DATA'!$C$9:$GA$699,133)</f>
        <v>Steady</v>
      </c>
      <c r="K26" s="243" t="e">
        <f>VLOOKUP($B$7,'[1]Hay - Fill sheet'!$A$3:$FY$1106,11)</f>
        <v>#REF!</v>
      </c>
    </row>
    <row r="27" spans="2:19" x14ac:dyDescent="0.35">
      <c r="B27" s="123" t="s">
        <v>45</v>
      </c>
      <c r="C27" s="124" t="s">
        <v>11</v>
      </c>
      <c r="D27" s="125">
        <f>VLOOKUP($B$7,'WEEKLY DATA'!$C$9:$GA$699,134)</f>
        <v>240</v>
      </c>
      <c r="E27" s="126">
        <f>VLOOKUP($B$7,'WEEKLY DATA'!$C$9:$GA$699,135)</f>
        <v>320</v>
      </c>
      <c r="F27" s="127">
        <f>VLOOKUP($B$7,'WEEKLY DATA'!$C$9:$GA$699,138)</f>
        <v>390</v>
      </c>
      <c r="G27" s="126">
        <f>VLOOKUP($B$7,'WEEKLY DATA'!$C$9:$GA$699,139)</f>
        <v>480</v>
      </c>
      <c r="H27" s="127">
        <f>VLOOKUP($B$7,'WEEKLY DATA'!$C$9:$GA$699,142)</f>
        <v>180</v>
      </c>
      <c r="I27" s="126">
        <f>VLOOKUP($B$7,'WEEKLY DATA'!$C$9:$GA$699,143)</f>
        <v>270</v>
      </c>
      <c r="J27" s="253" t="str">
        <f>VLOOKUP($B$7,'WEEKLY DATA'!$C$9:$GA$699,146)</f>
        <v>N/A</v>
      </c>
      <c r="K27" s="254"/>
    </row>
    <row r="28" spans="2:19" x14ac:dyDescent="0.35">
      <c r="B28" s="131"/>
      <c r="C28" s="130" t="s">
        <v>4</v>
      </c>
      <c r="D28" s="248" t="str">
        <f>VLOOKUP($B$7,'WEEKLY DATA'!$C$9:$GA$699,137)</f>
        <v>Steady</v>
      </c>
      <c r="E28" s="249" t="e">
        <f>VLOOKUP($B$7,'[1]Hay - Fill sheet'!$A$3:$FY$1106,11)</f>
        <v>#REF!</v>
      </c>
      <c r="F28" s="250" t="str">
        <f>VLOOKUP($B$7,'WEEKLY DATA'!$C$9:$GA$699,141)</f>
        <v>Steady</v>
      </c>
      <c r="G28" s="249" t="e">
        <f>VLOOKUP($B$7,'[1]Hay - Fill sheet'!$A$3:$FY$1106,11)</f>
        <v>#REF!</v>
      </c>
      <c r="H28" s="250" t="str">
        <f>VLOOKUP($B$7,'WEEKLY DATA'!$C$9:$GA$699,145)</f>
        <v>Steady</v>
      </c>
      <c r="I28" s="249" t="e">
        <f>VLOOKUP($B$7,'[1]Hay - Fill sheet'!$A$3:$FY$1106,11)</f>
        <v>#REF!</v>
      </c>
      <c r="J28" s="251"/>
      <c r="K28" s="252"/>
    </row>
    <row r="29" spans="2:19" x14ac:dyDescent="0.35">
      <c r="B29" s="104" t="s">
        <v>32</v>
      </c>
      <c r="C29" s="113" t="s">
        <v>11</v>
      </c>
      <c r="D29" s="111">
        <f>VLOOKUP($B$7,'WEEKLY DATA'!$C$9:$GA$699,150)</f>
        <v>150</v>
      </c>
      <c r="E29" s="121">
        <f>VLOOKUP($B$7,'WEEKLY DATA'!$C$9:$GA$699,151)</f>
        <v>300</v>
      </c>
      <c r="F29" s="122">
        <f>VLOOKUP($B$7,'WEEKLY DATA'!$C$9:$GA$699,154)</f>
        <v>450</v>
      </c>
      <c r="G29" s="121">
        <f>VLOOKUP($B$7,'WEEKLY DATA'!$C$9:$GA$699,155)</f>
        <v>550</v>
      </c>
      <c r="H29" s="122">
        <f>VLOOKUP($B$7,'WEEKLY DATA'!$C$9:$GA$699,158)</f>
        <v>100</v>
      </c>
      <c r="I29" s="121">
        <f>VLOOKUP($B$7,'WEEKLY DATA'!$C$9:$GA$699,159)</f>
        <v>160</v>
      </c>
      <c r="J29" s="111">
        <f>VLOOKUP($B$7,'WEEKLY DATA'!$C$9:$GA$699,162)</f>
        <v>180</v>
      </c>
      <c r="K29" s="112">
        <f>VLOOKUP($B$7,'WEEKLY DATA'!$C$9:$GA$699,163)</f>
        <v>230</v>
      </c>
    </row>
    <row r="30" spans="2:19" x14ac:dyDescent="0.35">
      <c r="B30" s="106"/>
      <c r="C30" s="114" t="s">
        <v>4</v>
      </c>
      <c r="D30" s="240" t="str">
        <f>VLOOKUP($B$7,'WEEKLY DATA'!$C$9:$GA$699,153)</f>
        <v>Steady</v>
      </c>
      <c r="E30" s="241" t="e">
        <f>VLOOKUP($B$7,'[1]Hay - Fill sheet'!$A$3:$FY$1106,11)</f>
        <v>#REF!</v>
      </c>
      <c r="F30" s="242" t="str">
        <f>VLOOKUP($B$7,'WEEKLY DATA'!$C$9:$GA$699,157)</f>
        <v>Steady</v>
      </c>
      <c r="G30" s="241" t="e">
        <f>VLOOKUP($B$7,'[1]Hay - Fill sheet'!$A$3:$FY$1106,11)</f>
        <v>#REF!</v>
      </c>
      <c r="H30" s="242" t="str">
        <f>VLOOKUP($B$7,'WEEKLY DATA'!$C$9:$GA$699,161)</f>
        <v>Steady</v>
      </c>
      <c r="I30" s="241" t="e">
        <f>VLOOKUP($B$7,'[1]Hay - Fill sheet'!$A$3:$FY$1106,11)</f>
        <v>#REF!</v>
      </c>
      <c r="J30" s="240">
        <f>VLOOKUP($B$7,'WEEKLY DATA'!$C$9:$GA$699,165)</f>
        <v>-10</v>
      </c>
      <c r="K30" s="243" t="e">
        <f>VLOOKUP($B$7,'[1]Hay - Fill sheet'!$A$3:$FY$1106,11)</f>
        <v>#REF!</v>
      </c>
    </row>
    <row r="31" spans="2:19" x14ac:dyDescent="0.35">
      <c r="B31" s="123" t="s">
        <v>82</v>
      </c>
      <c r="C31" s="124" t="s">
        <v>11</v>
      </c>
      <c r="D31" s="125">
        <f>VLOOKUP($B$7,'WEEKLY DATA'!$C$9:$GA$699,166)</f>
        <v>200</v>
      </c>
      <c r="E31" s="126">
        <f>VLOOKUP($B$7,'WEEKLY DATA'!$C$9:$GA$699,167)</f>
        <v>300</v>
      </c>
      <c r="F31" s="127">
        <f>VLOOKUP($B$7,'WEEKLY DATA'!$C$9:$GA$699,170)</f>
        <v>300</v>
      </c>
      <c r="G31" s="126">
        <f>VLOOKUP($B$7,'WEEKLY DATA'!$C$9:$GA$699,171)</f>
        <v>380</v>
      </c>
      <c r="H31" s="127">
        <f>VLOOKUP($B$7,'WEEKLY DATA'!$C$9:$GA$699,174)</f>
        <v>100</v>
      </c>
      <c r="I31" s="126">
        <f>VLOOKUP($B$7,'WEEKLY DATA'!$C$9:$GA$699,175)</f>
        <v>140</v>
      </c>
      <c r="J31" s="125">
        <f>VLOOKUP($B$7,'WEEKLY DATA'!$C$9:$GA$699,178)</f>
        <v>200</v>
      </c>
      <c r="K31" s="128">
        <f>VLOOKUP($B$7,'WEEKLY DATA'!$C$9:$GA$699,179)</f>
        <v>260</v>
      </c>
    </row>
    <row r="32" spans="2:19" x14ac:dyDescent="0.35">
      <c r="B32" s="132"/>
      <c r="C32" s="133" t="s">
        <v>4</v>
      </c>
      <c r="D32" s="244" t="str">
        <f>VLOOKUP($B$7,'WEEKLY DATA'!$C$9:$GA$699,169)</f>
        <v>Steady</v>
      </c>
      <c r="E32" s="245" t="e">
        <f>VLOOKUP($B$7,'[1]Hay - Fill sheet'!$A$3:$FY$1106,11)</f>
        <v>#REF!</v>
      </c>
      <c r="F32" s="246" t="str">
        <f>VLOOKUP($B$7,'WEEKLY DATA'!$C$9:$GA$699,173)</f>
        <v>Steady</v>
      </c>
      <c r="G32" s="245" t="e">
        <f>VLOOKUP($B$7,'[1]Hay - Fill sheet'!$A$3:$FY$1106,11)</f>
        <v>#REF!</v>
      </c>
      <c r="H32" s="246" t="str">
        <f>VLOOKUP($B$7,'WEEKLY DATA'!$C$9:$GA$699,177)</f>
        <v>Steady</v>
      </c>
      <c r="I32" s="245" t="e">
        <f>VLOOKUP($B$7,'[1]Hay - Fill sheet'!$A$3:$FY$1106,11)</f>
        <v>#REF!</v>
      </c>
      <c r="J32" s="244" t="str">
        <f>VLOOKUP($B$7,'WEEKLY DATA'!$C$9:$GA$699,181)</f>
        <v>Steady</v>
      </c>
      <c r="K32" s="247"/>
      <c r="N32" s="102"/>
    </row>
    <row r="33" spans="1:16" x14ac:dyDescent="0.35">
      <c r="A33" s="169"/>
      <c r="B33" s="169"/>
      <c r="C33" s="169"/>
      <c r="D33" s="169"/>
      <c r="E33" s="169"/>
      <c r="F33" s="169"/>
      <c r="G33" s="169"/>
      <c r="H33" s="169"/>
      <c r="I33" s="169"/>
      <c r="J33" s="169"/>
      <c r="K33" s="169"/>
      <c r="L33" s="169"/>
      <c r="M33" s="169"/>
      <c r="N33" s="169"/>
      <c r="O33" s="169"/>
      <c r="P33" s="169"/>
    </row>
    <row r="34" spans="1:16" x14ac:dyDescent="0.35">
      <c r="A34" s="239" t="s">
        <v>83</v>
      </c>
      <c r="B34" s="239"/>
      <c r="C34" s="239"/>
      <c r="D34" s="239"/>
      <c r="E34" s="239"/>
      <c r="F34" s="239"/>
      <c r="G34" s="239"/>
      <c r="H34" s="239"/>
      <c r="I34" s="239"/>
      <c r="J34" s="239"/>
      <c r="K34" s="239"/>
      <c r="L34" s="239"/>
      <c r="M34" s="239"/>
      <c r="N34" s="239"/>
      <c r="O34" s="239"/>
      <c r="P34" s="239"/>
    </row>
    <row r="35" spans="1:16" x14ac:dyDescent="0.35">
      <c r="A35" s="239"/>
      <c r="B35" s="239"/>
      <c r="C35" s="239"/>
      <c r="D35" s="239"/>
      <c r="E35" s="239"/>
      <c r="F35" s="239"/>
      <c r="G35" s="239"/>
      <c r="H35" s="239"/>
      <c r="I35" s="239"/>
      <c r="J35" s="239"/>
      <c r="K35" s="239"/>
      <c r="L35" s="239"/>
      <c r="M35" s="239"/>
      <c r="N35" s="239"/>
      <c r="O35" s="239"/>
      <c r="P35" s="239"/>
    </row>
    <row r="36" spans="1:16" x14ac:dyDescent="0.35">
      <c r="A36" s="239"/>
      <c r="B36" s="239"/>
      <c r="C36" s="239"/>
      <c r="D36" s="239"/>
      <c r="E36" s="239"/>
      <c r="F36" s="239"/>
      <c r="G36" s="239"/>
      <c r="H36" s="239"/>
      <c r="I36" s="239"/>
      <c r="J36" s="239"/>
      <c r="K36" s="239"/>
      <c r="L36" s="239"/>
      <c r="M36" s="239"/>
      <c r="N36" s="239"/>
      <c r="O36" s="239"/>
      <c r="P36" s="239"/>
    </row>
    <row r="37" spans="1:16" x14ac:dyDescent="0.35">
      <c r="A37" s="239"/>
      <c r="B37" s="239"/>
      <c r="C37" s="239"/>
      <c r="D37" s="239"/>
      <c r="E37" s="239"/>
      <c r="F37" s="239"/>
      <c r="G37" s="239"/>
      <c r="H37" s="239"/>
      <c r="I37" s="239"/>
      <c r="J37" s="239"/>
      <c r="K37" s="239"/>
      <c r="L37" s="239"/>
      <c r="M37" s="239"/>
      <c r="N37" s="239"/>
      <c r="O37" s="239"/>
      <c r="P37" s="239"/>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2" zoomScaleNormal="100" workbookViewId="0">
      <pane ySplit="9" topLeftCell="A355" activePane="bottomLeft" state="frozen"/>
      <selection activeCell="C2" sqref="C2"/>
      <selection pane="bottomLeft" activeCell="C370" sqref="C370"/>
    </sheetView>
  </sheetViews>
  <sheetFormatPr defaultColWidth="12.54296875" defaultRowHeight="15.5" x14ac:dyDescent="0.35"/>
  <cols>
    <col min="1" max="1" width="3.36328125" style="2" hidden="1" customWidth="1"/>
    <col min="2" max="2" width="5.36328125" style="2" hidden="1" customWidth="1"/>
    <col min="3" max="3" width="14.36328125" style="26" customWidth="1"/>
    <col min="4" max="5" width="12.6328125" style="47" bestFit="1" customWidth="1"/>
    <col min="6" max="6" width="12.6328125" style="48" bestFit="1" customWidth="1"/>
    <col min="7" max="7" width="12.54296875" style="76"/>
    <col min="8" max="8" width="12.6328125" style="83" bestFit="1" customWidth="1"/>
    <col min="9" max="9" width="12.6328125" style="47" bestFit="1" customWidth="1"/>
    <col min="10" max="10" width="12.6328125" style="48" bestFit="1" customWidth="1"/>
    <col min="11" max="11" width="12.54296875" style="76"/>
    <col min="12" max="12" width="12.54296875" style="83" customWidth="1"/>
    <col min="13" max="13" width="12.54296875" style="47" customWidth="1"/>
    <col min="14" max="14" width="12.54296875" style="48" customWidth="1"/>
    <col min="15" max="15" width="12.54296875" style="76" customWidth="1"/>
    <col min="16" max="16" width="12.54296875" style="83" customWidth="1"/>
    <col min="17" max="17" width="12.54296875" style="47" customWidth="1"/>
    <col min="18" max="18" width="12.54296875" style="48" customWidth="1"/>
    <col min="19" max="19" width="12.54296875" style="76" customWidth="1"/>
    <col min="20" max="20" width="12.54296875" style="83" customWidth="1"/>
    <col min="21" max="21" width="12.54296875" style="47" customWidth="1"/>
    <col min="22" max="22" width="12.54296875" style="48" customWidth="1"/>
    <col min="23" max="23" width="12.54296875" style="76" customWidth="1"/>
    <col min="24" max="24" width="12.6328125" style="83" bestFit="1" customWidth="1"/>
    <col min="25" max="25" width="12.6328125" style="47" bestFit="1" customWidth="1"/>
    <col min="26" max="26" width="12.6328125" style="48" bestFit="1" customWidth="1"/>
    <col min="27" max="27" width="12.54296875" style="76"/>
    <col min="28" max="28" width="12.54296875" style="83" customWidth="1"/>
    <col min="29" max="29" width="12.54296875" style="47" customWidth="1"/>
    <col min="30" max="30" width="12.54296875" style="48" customWidth="1"/>
    <col min="31" max="31" width="12.54296875" style="76" customWidth="1"/>
    <col min="32" max="32" width="12.54296875" style="83" customWidth="1"/>
    <col min="33" max="33" width="12.54296875" style="47" customWidth="1"/>
    <col min="34" max="34" width="12.54296875" style="48" customWidth="1"/>
    <col min="35" max="35" width="12.54296875" style="76" customWidth="1"/>
    <col min="36" max="36" width="12.54296875" style="83" customWidth="1"/>
    <col min="37" max="37" width="12.54296875" style="47" customWidth="1"/>
    <col min="38" max="38" width="12.54296875" style="48" customWidth="1"/>
    <col min="39" max="39" width="13.453125" style="76" customWidth="1"/>
    <col min="40" max="40" width="12.6328125" style="87" bestFit="1" customWidth="1"/>
    <col min="41" max="41" width="12.6328125" style="47" bestFit="1" customWidth="1"/>
    <col min="42" max="42" width="12.6328125" style="48" bestFit="1" customWidth="1"/>
    <col min="43" max="43" width="12" style="76" customWidth="1"/>
    <col min="44" max="44" width="11.453125" style="87" customWidth="1"/>
    <col min="45" max="45" width="11.453125" style="47" customWidth="1"/>
    <col min="46" max="46" width="9.54296875" style="48" bestFit="1" customWidth="1"/>
    <col min="47" max="47" width="15.453125" style="76" customWidth="1"/>
    <col min="48" max="48" width="10.36328125" style="87" customWidth="1"/>
    <col min="49" max="49" width="10.54296875" style="47" customWidth="1"/>
    <col min="50" max="50" width="9.54296875" style="48" bestFit="1" customWidth="1"/>
    <col min="51" max="51" width="17.6328125" style="76" customWidth="1"/>
    <col min="52" max="52" width="10.54296875" style="87" customWidth="1"/>
    <col min="53" max="53" width="10.54296875" style="47" customWidth="1"/>
    <col min="54" max="54" width="9.54296875" style="48" bestFit="1" customWidth="1"/>
    <col min="55" max="55" width="16.54296875" style="76" customWidth="1"/>
    <col min="56" max="56" width="12.6328125" style="83" bestFit="1" customWidth="1"/>
    <col min="57" max="57" width="12.6328125" style="47" bestFit="1" customWidth="1"/>
    <col min="58" max="58" width="12.6328125" style="48" bestFit="1" customWidth="1"/>
    <col min="59" max="59" width="14.36328125" style="76" customWidth="1"/>
    <col min="60" max="60" width="11.54296875" style="83" customWidth="1"/>
    <col min="61" max="61" width="11.54296875" style="47" customWidth="1"/>
    <col min="62" max="62" width="9.54296875" style="48" bestFit="1" customWidth="1"/>
    <col min="63" max="63" width="14.453125" style="76" customWidth="1"/>
    <col min="64" max="64" width="11.453125" style="83" customWidth="1"/>
    <col min="65" max="65" width="13.453125" style="47" customWidth="1"/>
    <col min="66" max="66" width="9.54296875" style="48" bestFit="1" customWidth="1"/>
    <col min="67" max="67" width="13.54296875" style="76" customWidth="1"/>
    <col min="68" max="68" width="11.54296875" style="83" customWidth="1"/>
    <col min="69" max="69" width="11.54296875" style="47" customWidth="1"/>
    <col min="70" max="70" width="9.54296875" style="48" bestFit="1" customWidth="1"/>
    <col min="71" max="71" width="11.54296875" style="76" customWidth="1"/>
    <col min="72" max="72" width="12.6328125" style="83" bestFit="1" customWidth="1"/>
    <col min="73" max="73" width="12.6328125" style="47" bestFit="1" customWidth="1"/>
    <col min="74" max="74" width="12.6328125" style="48" bestFit="1" customWidth="1"/>
    <col min="75" max="75" width="12.54296875" style="76"/>
    <col min="76" max="76" width="12.54296875" style="83" customWidth="1"/>
    <col min="77" max="77" width="12.54296875" style="47" customWidth="1"/>
    <col min="78" max="78" width="12.54296875" style="48" customWidth="1"/>
    <col min="79" max="79" width="12.54296875" style="76" customWidth="1"/>
    <col min="80" max="80" width="12.54296875" style="83" customWidth="1"/>
    <col min="81" max="81" width="12.54296875" style="47" customWidth="1"/>
    <col min="82" max="82" width="12.54296875" style="48" customWidth="1"/>
    <col min="83" max="83" width="12.54296875" style="76" customWidth="1"/>
    <col min="84" max="84" width="12.54296875" style="83" customWidth="1"/>
    <col min="85" max="85" width="12.54296875" style="47" customWidth="1"/>
    <col min="86" max="86" width="12.54296875" style="48" customWidth="1"/>
    <col min="87" max="87" width="12.54296875" style="76" customWidth="1"/>
    <col min="88" max="88" width="12.6328125" style="83" bestFit="1" customWidth="1"/>
    <col min="89" max="89" width="12.6328125" style="47" bestFit="1" customWidth="1"/>
    <col min="90" max="90" width="12.6328125" style="48" bestFit="1" customWidth="1"/>
    <col min="91" max="91" width="10.6328125" style="76" customWidth="1"/>
    <col min="92" max="92" width="12.6328125" style="83" customWidth="1"/>
    <col min="93" max="93" width="10.6328125" style="47" customWidth="1"/>
    <col min="94" max="94" width="9.54296875" style="48" bestFit="1" customWidth="1"/>
    <col min="95" max="95" width="12" style="76" customWidth="1"/>
    <col min="96" max="96" width="12.453125" style="83" customWidth="1"/>
    <col min="97" max="97" width="11.453125" style="47" customWidth="1"/>
    <col min="98" max="98" width="11.453125" style="48" customWidth="1"/>
    <col min="99" max="99" width="12" style="76" customWidth="1"/>
    <col min="100" max="100" width="13.54296875" style="83" customWidth="1"/>
    <col min="101" max="101" width="14.36328125" style="47" customWidth="1"/>
    <col min="102" max="102" width="9.54296875" style="48" bestFit="1" customWidth="1"/>
    <col min="103" max="103" width="12.54296875" style="76" customWidth="1"/>
    <col min="104" max="104" width="12.6328125" style="83" bestFit="1" customWidth="1"/>
    <col min="105" max="105" width="12.6328125" style="47" bestFit="1" customWidth="1"/>
    <col min="106" max="106" width="12.6328125" style="48" bestFit="1" customWidth="1"/>
    <col min="107" max="107" width="12.36328125" style="76" customWidth="1"/>
    <col min="108" max="108" width="11.54296875" style="83" customWidth="1"/>
    <col min="109" max="109" width="13.453125" style="47" customWidth="1"/>
    <col min="110" max="110" width="9.54296875" style="48" customWidth="1"/>
    <col min="111" max="111" width="16.453125" style="76" customWidth="1"/>
    <col min="112" max="112" width="12.6328125" style="83" customWidth="1"/>
    <col min="113" max="113" width="12.6328125" style="47" customWidth="1"/>
    <col min="114" max="114" width="9.54296875" style="48" bestFit="1" customWidth="1"/>
    <col min="115" max="115" width="14.453125" style="92" customWidth="1"/>
    <col min="116" max="116" width="11.54296875" style="83" customWidth="1"/>
    <col min="117" max="117" width="12.54296875" style="47" customWidth="1"/>
    <col min="118" max="118" width="9.54296875" style="48" bestFit="1" customWidth="1"/>
    <col min="119" max="119" width="14.54296875" style="92" customWidth="1"/>
    <col min="120" max="120" width="12.6328125" style="83" bestFit="1" customWidth="1"/>
    <col min="121" max="121" width="12.6328125" style="47" bestFit="1" customWidth="1"/>
    <col min="122" max="122" width="9.54296875" style="48" bestFit="1" customWidth="1"/>
    <col min="123" max="123" width="11.54296875" style="92" customWidth="1"/>
    <col min="124" max="124" width="10.6328125" style="83" customWidth="1"/>
    <col min="125" max="125" width="10.6328125" style="47" customWidth="1"/>
    <col min="126" max="126" width="12.6328125" style="48" customWidth="1"/>
    <col min="127" max="127" width="12.6328125" style="92" customWidth="1"/>
    <col min="128" max="128" width="11.54296875" style="83" customWidth="1"/>
    <col min="129" max="129" width="12.54296875" style="47" customWidth="1"/>
    <col min="130" max="130" width="9.54296875" style="48" bestFit="1" customWidth="1"/>
    <col min="131" max="131" width="14.54296875" style="92" customWidth="1"/>
    <col min="132" max="132" width="12.36328125" style="83" customWidth="1"/>
    <col min="133" max="133" width="11.54296875" style="47" customWidth="1"/>
    <col min="134" max="134" width="11.453125" style="48" bestFit="1" customWidth="1"/>
    <col min="135" max="135" width="10.54296875" style="92" bestFit="1" customWidth="1"/>
    <col min="136" max="136" width="12.453125" style="83" customWidth="1"/>
    <col min="137" max="137" width="12.6328125" style="47" bestFit="1" customWidth="1"/>
    <col min="138" max="138" width="12.6328125" style="48" bestFit="1" customWidth="1"/>
    <col min="139" max="139" width="11.453125" style="92" customWidth="1"/>
    <col min="140" max="140" width="14.36328125" style="83" customWidth="1"/>
    <col min="141" max="141" width="13.453125" style="47" customWidth="1"/>
    <col min="142" max="142" width="9.6328125" style="48" bestFit="1" customWidth="1"/>
    <col min="143" max="143" width="14" style="92" customWidth="1"/>
    <col min="144" max="144" width="11.453125" style="83" customWidth="1"/>
    <col min="145" max="145" width="10.6328125" style="47" customWidth="1"/>
    <col min="146" max="146" width="9.6328125" style="48" bestFit="1" customWidth="1"/>
    <col min="147" max="147" width="11.453125" style="92" customWidth="1"/>
    <col min="148" max="148" width="12.36328125" style="83" customWidth="1"/>
    <col min="149" max="149" width="13.453125" style="47" customWidth="1"/>
    <col min="150" max="150" width="9.54296875" style="48" bestFit="1" customWidth="1"/>
    <col min="151" max="151" width="18.54296875" style="92" customWidth="1"/>
    <col min="152" max="152" width="12.6328125" style="83" bestFit="1" customWidth="1"/>
    <col min="153" max="153" width="12.6328125" style="47" bestFit="1" customWidth="1"/>
    <col min="154" max="154" width="12.6328125" style="48" bestFit="1" customWidth="1"/>
    <col min="155" max="155" width="12.54296875" style="76"/>
    <col min="156" max="156" width="12.54296875" style="83" customWidth="1"/>
    <col min="157" max="157" width="12.54296875" style="47" customWidth="1"/>
    <col min="158" max="158" width="12.54296875" style="48" customWidth="1"/>
    <col min="159" max="159" width="12.54296875" style="76" customWidth="1"/>
    <col min="160" max="160" width="12.54296875" style="83" customWidth="1"/>
    <col min="161" max="161" width="12.54296875" style="47" customWidth="1"/>
    <col min="162" max="162" width="12.54296875" style="48" customWidth="1"/>
    <col min="163" max="163" width="12.54296875" style="76" customWidth="1"/>
    <col min="164" max="164" width="12.54296875" style="83" customWidth="1"/>
    <col min="165" max="165" width="12.54296875" style="47" customWidth="1"/>
    <col min="166" max="166" width="12.54296875" style="48" customWidth="1"/>
    <col min="167" max="167" width="12.54296875" style="76" customWidth="1"/>
    <col min="168" max="168" width="12.6328125" style="83" bestFit="1" customWidth="1"/>
    <col min="169" max="169" width="12.6328125" style="47" bestFit="1" customWidth="1"/>
    <col min="170" max="170" width="12.6328125" style="48" bestFit="1" customWidth="1"/>
    <col min="171" max="171" width="12.54296875" style="76"/>
    <col min="172" max="172" width="12.54296875" style="83" customWidth="1"/>
    <col min="173" max="173" width="12.54296875" style="47" customWidth="1"/>
    <col min="174" max="174" width="12.54296875" style="48" customWidth="1"/>
    <col min="175" max="175" width="12.54296875" style="76" customWidth="1"/>
    <col min="176" max="176" width="12.54296875" style="83" customWidth="1"/>
    <col min="177" max="177" width="12.54296875" style="47" customWidth="1"/>
    <col min="178" max="178" width="12.54296875" style="48" customWidth="1"/>
    <col min="179" max="179" width="12.54296875" style="76" customWidth="1"/>
    <col min="180" max="180" width="12.54296875" style="83" customWidth="1"/>
    <col min="181" max="181" width="12.54296875" style="47" customWidth="1"/>
    <col min="182" max="182" width="12.54296875" style="48" customWidth="1"/>
    <col min="183" max="183" width="12.54296875" style="76" customWidth="1"/>
    <col min="184" max="16384" width="12.54296875" style="2"/>
  </cols>
  <sheetData>
    <row r="1" spans="1:185" hidden="1" x14ac:dyDescent="0.3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5" customHeight="1" x14ac:dyDescent="0.35"/>
    <row r="3" spans="1:185" s="26" customFormat="1" ht="23.5" x14ac:dyDescent="0.55000000000000004">
      <c r="D3" s="107" t="s">
        <v>84</v>
      </c>
      <c r="F3" s="43"/>
      <c r="G3" s="43"/>
    </row>
    <row r="4" spans="1:185" s="26" customFormat="1" ht="23.5" x14ac:dyDescent="0.55000000000000004">
      <c r="D4" s="108" t="s">
        <v>62</v>
      </c>
      <c r="E4" s="45"/>
      <c r="F4" s="42"/>
      <c r="G4" s="44"/>
    </row>
    <row r="5" spans="1:185" s="26" customFormat="1" x14ac:dyDescent="0.35">
      <c r="D5" s="109" t="s">
        <v>79</v>
      </c>
    </row>
    <row r="6" spans="1:185" s="26" customFormat="1" x14ac:dyDescent="0.35"/>
    <row r="7" spans="1:185" s="95" customFormat="1" ht="15" customHeight="1" x14ac:dyDescent="0.35">
      <c r="C7" s="96" t="s">
        <v>52</v>
      </c>
      <c r="D7" s="281" t="s">
        <v>39</v>
      </c>
      <c r="E7" s="281"/>
      <c r="F7" s="281"/>
      <c r="G7" s="282"/>
      <c r="H7" s="280" t="s">
        <v>39</v>
      </c>
      <c r="I7" s="281"/>
      <c r="J7" s="281"/>
      <c r="K7" s="282"/>
      <c r="L7" s="280" t="s">
        <v>39</v>
      </c>
      <c r="M7" s="281"/>
      <c r="N7" s="281"/>
      <c r="O7" s="282"/>
      <c r="P7" s="280" t="s">
        <v>39</v>
      </c>
      <c r="Q7" s="281"/>
      <c r="R7" s="281"/>
      <c r="S7" s="282"/>
      <c r="T7" s="280" t="s">
        <v>39</v>
      </c>
      <c r="U7" s="281"/>
      <c r="V7" s="281"/>
      <c r="W7" s="282"/>
      <c r="X7" s="280" t="s">
        <v>40</v>
      </c>
      <c r="Y7" s="281"/>
      <c r="Z7" s="281"/>
      <c r="AA7" s="282"/>
      <c r="AB7" s="280" t="s">
        <v>40</v>
      </c>
      <c r="AC7" s="281"/>
      <c r="AD7" s="281"/>
      <c r="AE7" s="282"/>
      <c r="AF7" s="280" t="s">
        <v>40</v>
      </c>
      <c r="AG7" s="281"/>
      <c r="AH7" s="281"/>
      <c r="AI7" s="282"/>
      <c r="AJ7" s="280" t="s">
        <v>40</v>
      </c>
      <c r="AK7" s="281"/>
      <c r="AL7" s="281"/>
      <c r="AM7" s="282"/>
      <c r="AN7" s="280" t="s">
        <v>40</v>
      </c>
      <c r="AO7" s="281"/>
      <c r="AP7" s="281"/>
      <c r="AQ7" s="282"/>
      <c r="AR7" s="280" t="s">
        <v>40</v>
      </c>
      <c r="AS7" s="281"/>
      <c r="AT7" s="281"/>
      <c r="AU7" s="282"/>
      <c r="AV7" s="280" t="s">
        <v>40</v>
      </c>
      <c r="AW7" s="281"/>
      <c r="AX7" s="281"/>
      <c r="AY7" s="282"/>
      <c r="AZ7" s="280" t="s">
        <v>40</v>
      </c>
      <c r="BA7" s="281"/>
      <c r="BB7" s="281"/>
      <c r="BC7" s="282"/>
      <c r="BD7" s="280" t="s">
        <v>40</v>
      </c>
      <c r="BE7" s="281"/>
      <c r="BF7" s="281"/>
      <c r="BG7" s="282"/>
      <c r="BH7" s="280" t="s">
        <v>40</v>
      </c>
      <c r="BI7" s="281"/>
      <c r="BJ7" s="281"/>
      <c r="BK7" s="282"/>
      <c r="BL7" s="280" t="s">
        <v>40</v>
      </c>
      <c r="BM7" s="281"/>
      <c r="BN7" s="281"/>
      <c r="BO7" s="282"/>
      <c r="BP7" s="280" t="s">
        <v>40</v>
      </c>
      <c r="BQ7" s="281"/>
      <c r="BR7" s="281"/>
      <c r="BS7" s="282"/>
      <c r="BT7" s="280" t="s">
        <v>41</v>
      </c>
      <c r="BU7" s="281"/>
      <c r="BV7" s="281"/>
      <c r="BW7" s="282"/>
      <c r="BX7" s="280" t="s">
        <v>41</v>
      </c>
      <c r="BY7" s="281"/>
      <c r="BZ7" s="281"/>
      <c r="CA7" s="282"/>
      <c r="CB7" s="280" t="s">
        <v>41</v>
      </c>
      <c r="CC7" s="281"/>
      <c r="CD7" s="281"/>
      <c r="CE7" s="282"/>
      <c r="CF7" s="280" t="s">
        <v>41</v>
      </c>
      <c r="CG7" s="281"/>
      <c r="CH7" s="281"/>
      <c r="CI7" s="282"/>
      <c r="CJ7" s="280" t="s">
        <v>41</v>
      </c>
      <c r="CK7" s="281"/>
      <c r="CL7" s="281"/>
      <c r="CM7" s="282"/>
      <c r="CN7" s="280" t="s">
        <v>41</v>
      </c>
      <c r="CO7" s="281"/>
      <c r="CP7" s="281"/>
      <c r="CQ7" s="282"/>
      <c r="CR7" s="280" t="s">
        <v>41</v>
      </c>
      <c r="CS7" s="281"/>
      <c r="CT7" s="281"/>
      <c r="CU7" s="282"/>
      <c r="CV7" s="280" t="s">
        <v>41</v>
      </c>
      <c r="CW7" s="281"/>
      <c r="CX7" s="281"/>
      <c r="CY7" s="282"/>
      <c r="CZ7" s="280" t="s">
        <v>41</v>
      </c>
      <c r="DA7" s="281"/>
      <c r="DB7" s="281"/>
      <c r="DC7" s="282"/>
      <c r="DD7" s="280" t="s">
        <v>41</v>
      </c>
      <c r="DE7" s="281"/>
      <c r="DF7" s="281"/>
      <c r="DG7" s="282"/>
      <c r="DH7" s="280" t="s">
        <v>41</v>
      </c>
      <c r="DI7" s="281"/>
      <c r="DJ7" s="281"/>
      <c r="DK7" s="282"/>
      <c r="DL7" s="280" t="s">
        <v>41</v>
      </c>
      <c r="DM7" s="281"/>
      <c r="DN7" s="281"/>
      <c r="DO7" s="282"/>
      <c r="DP7" s="280" t="s">
        <v>44</v>
      </c>
      <c r="DQ7" s="281"/>
      <c r="DR7" s="281"/>
      <c r="DS7" s="282"/>
      <c r="DT7" s="280" t="s">
        <v>44</v>
      </c>
      <c r="DU7" s="281"/>
      <c r="DV7" s="281"/>
      <c r="DW7" s="282"/>
      <c r="DX7" s="280" t="s">
        <v>44</v>
      </c>
      <c r="DY7" s="281"/>
      <c r="DZ7" s="281"/>
      <c r="EA7" s="282"/>
      <c r="EB7" s="280" t="s">
        <v>44</v>
      </c>
      <c r="EC7" s="281"/>
      <c r="ED7" s="281"/>
      <c r="EE7" s="282"/>
      <c r="EF7" s="280" t="s">
        <v>44</v>
      </c>
      <c r="EG7" s="281"/>
      <c r="EH7" s="281"/>
      <c r="EI7" s="282"/>
      <c r="EJ7" s="280" t="s">
        <v>44</v>
      </c>
      <c r="EK7" s="281"/>
      <c r="EL7" s="281"/>
      <c r="EM7" s="282"/>
      <c r="EN7" s="280" t="s">
        <v>44</v>
      </c>
      <c r="EO7" s="281"/>
      <c r="EP7" s="281"/>
      <c r="EQ7" s="282"/>
      <c r="ER7" s="280" t="s">
        <v>44</v>
      </c>
      <c r="ES7" s="281"/>
      <c r="ET7" s="281"/>
      <c r="EU7" s="282"/>
      <c r="EV7" s="280" t="s">
        <v>46</v>
      </c>
      <c r="EW7" s="281"/>
      <c r="EX7" s="281"/>
      <c r="EY7" s="282"/>
      <c r="EZ7" s="280" t="s">
        <v>46</v>
      </c>
      <c r="FA7" s="281"/>
      <c r="FB7" s="281"/>
      <c r="FC7" s="282"/>
      <c r="FD7" s="280" t="s">
        <v>46</v>
      </c>
      <c r="FE7" s="281"/>
      <c r="FF7" s="281"/>
      <c r="FG7" s="282"/>
      <c r="FH7" s="280" t="s">
        <v>46</v>
      </c>
      <c r="FI7" s="281"/>
      <c r="FJ7" s="281"/>
      <c r="FK7" s="282"/>
      <c r="FL7" s="280" t="s">
        <v>28</v>
      </c>
      <c r="FM7" s="281"/>
      <c r="FN7" s="281"/>
      <c r="FO7" s="282"/>
      <c r="FP7" s="280" t="s">
        <v>28</v>
      </c>
      <c r="FQ7" s="281"/>
      <c r="FR7" s="281"/>
      <c r="FS7" s="282"/>
      <c r="FT7" s="280" t="s">
        <v>28</v>
      </c>
      <c r="FU7" s="281"/>
      <c r="FV7" s="281"/>
      <c r="FW7" s="282"/>
      <c r="FX7" s="280" t="s">
        <v>28</v>
      </c>
      <c r="FY7" s="281"/>
      <c r="FZ7" s="281"/>
      <c r="GA7" s="282"/>
    </row>
    <row r="8" spans="1:185" s="39" customFormat="1" ht="19.5" customHeight="1" x14ac:dyDescent="0.35">
      <c r="C8" s="96" t="s">
        <v>53</v>
      </c>
      <c r="D8" s="281" t="s">
        <v>10</v>
      </c>
      <c r="E8" s="281"/>
      <c r="F8" s="281"/>
      <c r="G8" s="282"/>
      <c r="H8" s="280" t="s">
        <v>12</v>
      </c>
      <c r="I8" s="281"/>
      <c r="J8" s="281"/>
      <c r="K8" s="282"/>
      <c r="L8" s="280" t="s">
        <v>12</v>
      </c>
      <c r="M8" s="281"/>
      <c r="N8" s="281"/>
      <c r="O8" s="282"/>
      <c r="P8" s="280" t="s">
        <v>12</v>
      </c>
      <c r="Q8" s="281"/>
      <c r="R8" s="281"/>
      <c r="S8" s="282"/>
      <c r="T8" s="280" t="s">
        <v>12</v>
      </c>
      <c r="U8" s="281"/>
      <c r="V8" s="281"/>
      <c r="W8" s="282"/>
      <c r="X8" s="280" t="s">
        <v>13</v>
      </c>
      <c r="Y8" s="281"/>
      <c r="Z8" s="281"/>
      <c r="AA8" s="282"/>
      <c r="AB8" s="280" t="s">
        <v>13</v>
      </c>
      <c r="AC8" s="281"/>
      <c r="AD8" s="281"/>
      <c r="AE8" s="282"/>
      <c r="AF8" s="280" t="s">
        <v>13</v>
      </c>
      <c r="AG8" s="281"/>
      <c r="AH8" s="281"/>
      <c r="AI8" s="282"/>
      <c r="AJ8" s="280" t="s">
        <v>13</v>
      </c>
      <c r="AK8" s="281"/>
      <c r="AL8" s="281"/>
      <c r="AM8" s="282"/>
      <c r="AN8" s="280" t="s">
        <v>14</v>
      </c>
      <c r="AO8" s="281"/>
      <c r="AP8" s="281"/>
      <c r="AQ8" s="282"/>
      <c r="AR8" s="280" t="s">
        <v>14</v>
      </c>
      <c r="AS8" s="281"/>
      <c r="AT8" s="281"/>
      <c r="AU8" s="282"/>
      <c r="AV8" s="280" t="s">
        <v>14</v>
      </c>
      <c r="AW8" s="281"/>
      <c r="AX8" s="281"/>
      <c r="AY8" s="282"/>
      <c r="AZ8" s="280" t="s">
        <v>14</v>
      </c>
      <c r="BA8" s="281"/>
      <c r="BB8" s="281"/>
      <c r="BC8" s="282"/>
      <c r="BD8" s="280" t="s">
        <v>15</v>
      </c>
      <c r="BE8" s="281"/>
      <c r="BF8" s="281"/>
      <c r="BG8" s="282"/>
      <c r="BH8" s="280" t="s">
        <v>15</v>
      </c>
      <c r="BI8" s="281"/>
      <c r="BJ8" s="281"/>
      <c r="BK8" s="282"/>
      <c r="BL8" s="280" t="s">
        <v>15</v>
      </c>
      <c r="BM8" s="281"/>
      <c r="BN8" s="281"/>
      <c r="BO8" s="282"/>
      <c r="BP8" s="280" t="s">
        <v>15</v>
      </c>
      <c r="BQ8" s="281"/>
      <c r="BR8" s="281"/>
      <c r="BS8" s="282"/>
      <c r="BT8" s="280" t="s">
        <v>25</v>
      </c>
      <c r="BU8" s="281"/>
      <c r="BV8" s="281"/>
      <c r="BW8" s="282"/>
      <c r="BX8" s="280" t="s">
        <v>25</v>
      </c>
      <c r="BY8" s="281"/>
      <c r="BZ8" s="281"/>
      <c r="CA8" s="282"/>
      <c r="CB8" s="280" t="s">
        <v>25</v>
      </c>
      <c r="CC8" s="281"/>
      <c r="CD8" s="281"/>
      <c r="CE8" s="282"/>
      <c r="CF8" s="280" t="s">
        <v>25</v>
      </c>
      <c r="CG8" s="281"/>
      <c r="CH8" s="281"/>
      <c r="CI8" s="282"/>
      <c r="CJ8" s="280" t="s">
        <v>16</v>
      </c>
      <c r="CK8" s="281"/>
      <c r="CL8" s="281"/>
      <c r="CM8" s="282"/>
      <c r="CN8" s="280" t="s">
        <v>16</v>
      </c>
      <c r="CO8" s="281"/>
      <c r="CP8" s="281"/>
      <c r="CQ8" s="282"/>
      <c r="CR8" s="280" t="s">
        <v>16</v>
      </c>
      <c r="CS8" s="281"/>
      <c r="CT8" s="281"/>
      <c r="CU8" s="282"/>
      <c r="CV8" s="280" t="s">
        <v>16</v>
      </c>
      <c r="CW8" s="281"/>
      <c r="CX8" s="281"/>
      <c r="CY8" s="282"/>
      <c r="CZ8" s="280" t="s">
        <v>17</v>
      </c>
      <c r="DA8" s="281"/>
      <c r="DB8" s="281"/>
      <c r="DC8" s="282"/>
      <c r="DD8" s="280" t="s">
        <v>17</v>
      </c>
      <c r="DE8" s="281"/>
      <c r="DF8" s="281"/>
      <c r="DG8" s="282"/>
      <c r="DH8" s="280" t="s">
        <v>17</v>
      </c>
      <c r="DI8" s="281"/>
      <c r="DJ8" s="281"/>
      <c r="DK8" s="282"/>
      <c r="DL8" s="280" t="s">
        <v>17</v>
      </c>
      <c r="DM8" s="281"/>
      <c r="DN8" s="281"/>
      <c r="DO8" s="282"/>
      <c r="DP8" s="280" t="s">
        <v>51</v>
      </c>
      <c r="DQ8" s="281"/>
      <c r="DR8" s="281"/>
      <c r="DS8" s="282"/>
      <c r="DT8" s="280" t="s">
        <v>51</v>
      </c>
      <c r="DU8" s="281"/>
      <c r="DV8" s="281"/>
      <c r="DW8" s="282"/>
      <c r="DX8" s="280" t="s">
        <v>51</v>
      </c>
      <c r="DY8" s="281"/>
      <c r="DZ8" s="281"/>
      <c r="EA8" s="282"/>
      <c r="EB8" s="280" t="s">
        <v>51</v>
      </c>
      <c r="EC8" s="281"/>
      <c r="ED8" s="281"/>
      <c r="EE8" s="282"/>
      <c r="EF8" s="280" t="s">
        <v>18</v>
      </c>
      <c r="EG8" s="281"/>
      <c r="EH8" s="281"/>
      <c r="EI8" s="282"/>
      <c r="EJ8" s="280" t="s">
        <v>18</v>
      </c>
      <c r="EK8" s="281"/>
      <c r="EL8" s="281"/>
      <c r="EM8" s="282"/>
      <c r="EN8" s="280" t="s">
        <v>18</v>
      </c>
      <c r="EO8" s="281"/>
      <c r="EP8" s="281"/>
      <c r="EQ8" s="282"/>
      <c r="ER8" s="280" t="s">
        <v>18</v>
      </c>
      <c r="ES8" s="281"/>
      <c r="ET8" s="281"/>
      <c r="EU8" s="282"/>
      <c r="EV8" s="280" t="s">
        <v>19</v>
      </c>
      <c r="EW8" s="281"/>
      <c r="EX8" s="281"/>
      <c r="EY8" s="282"/>
      <c r="EZ8" s="280" t="s">
        <v>19</v>
      </c>
      <c r="FA8" s="281"/>
      <c r="FB8" s="281"/>
      <c r="FC8" s="282"/>
      <c r="FD8" s="280" t="s">
        <v>19</v>
      </c>
      <c r="FE8" s="281"/>
      <c r="FF8" s="281"/>
      <c r="FG8" s="282"/>
      <c r="FH8" s="280" t="s">
        <v>19</v>
      </c>
      <c r="FI8" s="281"/>
      <c r="FJ8" s="281"/>
      <c r="FK8" s="282"/>
      <c r="FL8" s="280" t="s">
        <v>20</v>
      </c>
      <c r="FM8" s="281"/>
      <c r="FN8" s="281"/>
      <c r="FO8" s="282"/>
      <c r="FP8" s="280" t="s">
        <v>20</v>
      </c>
      <c r="FQ8" s="281"/>
      <c r="FR8" s="281"/>
      <c r="FS8" s="282"/>
      <c r="FT8" s="280" t="s">
        <v>20</v>
      </c>
      <c r="FU8" s="281"/>
      <c r="FV8" s="281"/>
      <c r="FW8" s="282"/>
      <c r="FX8" s="280" t="s">
        <v>20</v>
      </c>
      <c r="FY8" s="281"/>
      <c r="FZ8" s="281"/>
      <c r="GA8" s="282"/>
    </row>
    <row r="9" spans="1:185" s="98" customFormat="1" ht="16.399999999999999" customHeight="1" x14ac:dyDescent="0.35">
      <c r="C9" s="97" t="s">
        <v>54</v>
      </c>
      <c r="D9" s="284" t="s">
        <v>26</v>
      </c>
      <c r="E9" s="284"/>
      <c r="F9" s="284"/>
      <c r="G9" s="285"/>
      <c r="H9" s="283" t="s">
        <v>27</v>
      </c>
      <c r="I9" s="284"/>
      <c r="J9" s="284"/>
      <c r="K9" s="285"/>
      <c r="L9" s="283" t="s">
        <v>29</v>
      </c>
      <c r="M9" s="284"/>
      <c r="N9" s="284"/>
      <c r="O9" s="285"/>
      <c r="P9" s="283" t="s">
        <v>8</v>
      </c>
      <c r="Q9" s="284"/>
      <c r="R9" s="284"/>
      <c r="S9" s="285"/>
      <c r="T9" s="283" t="s">
        <v>23</v>
      </c>
      <c r="U9" s="284"/>
      <c r="V9" s="284"/>
      <c r="W9" s="285"/>
      <c r="X9" s="283" t="s">
        <v>24</v>
      </c>
      <c r="Y9" s="284"/>
      <c r="Z9" s="284"/>
      <c r="AA9" s="285"/>
      <c r="AB9" s="283" t="s">
        <v>29</v>
      </c>
      <c r="AC9" s="284"/>
      <c r="AD9" s="284"/>
      <c r="AE9" s="285"/>
      <c r="AF9" s="283" t="s">
        <v>8</v>
      </c>
      <c r="AG9" s="284"/>
      <c r="AH9" s="284"/>
      <c r="AI9" s="285"/>
      <c r="AJ9" s="283" t="s">
        <v>23</v>
      </c>
      <c r="AK9" s="284"/>
      <c r="AL9" s="284"/>
      <c r="AM9" s="285"/>
      <c r="AN9" s="283" t="s">
        <v>24</v>
      </c>
      <c r="AO9" s="284"/>
      <c r="AP9" s="284"/>
      <c r="AQ9" s="285"/>
      <c r="AR9" s="283" t="s">
        <v>29</v>
      </c>
      <c r="AS9" s="284"/>
      <c r="AT9" s="284"/>
      <c r="AU9" s="285"/>
      <c r="AV9" s="283" t="s">
        <v>8</v>
      </c>
      <c r="AW9" s="284"/>
      <c r="AX9" s="284"/>
      <c r="AY9" s="285"/>
      <c r="AZ9" s="283" t="s">
        <v>23</v>
      </c>
      <c r="BA9" s="284"/>
      <c r="BB9" s="284"/>
      <c r="BC9" s="285"/>
      <c r="BD9" s="283" t="s">
        <v>24</v>
      </c>
      <c r="BE9" s="284"/>
      <c r="BF9" s="284"/>
      <c r="BG9" s="285"/>
      <c r="BH9" s="283" t="s">
        <v>29</v>
      </c>
      <c r="BI9" s="284"/>
      <c r="BJ9" s="284"/>
      <c r="BK9" s="285"/>
      <c r="BL9" s="283" t="s">
        <v>8</v>
      </c>
      <c r="BM9" s="284"/>
      <c r="BN9" s="284"/>
      <c r="BO9" s="285"/>
      <c r="BP9" s="283" t="s">
        <v>23</v>
      </c>
      <c r="BQ9" s="284"/>
      <c r="BR9" s="284"/>
      <c r="BS9" s="285"/>
      <c r="BT9" s="283" t="s">
        <v>24</v>
      </c>
      <c r="BU9" s="284"/>
      <c r="BV9" s="284"/>
      <c r="BW9" s="285"/>
      <c r="BX9" s="283" t="s">
        <v>29</v>
      </c>
      <c r="BY9" s="284"/>
      <c r="BZ9" s="284"/>
      <c r="CA9" s="285"/>
      <c r="CB9" s="283" t="s">
        <v>8</v>
      </c>
      <c r="CC9" s="284"/>
      <c r="CD9" s="284"/>
      <c r="CE9" s="285"/>
      <c r="CF9" s="283" t="s">
        <v>23</v>
      </c>
      <c r="CG9" s="284"/>
      <c r="CH9" s="284"/>
      <c r="CI9" s="285"/>
      <c r="CJ9" s="283" t="s">
        <v>24</v>
      </c>
      <c r="CK9" s="284"/>
      <c r="CL9" s="284"/>
      <c r="CM9" s="285"/>
      <c r="CN9" s="283" t="s">
        <v>29</v>
      </c>
      <c r="CO9" s="284"/>
      <c r="CP9" s="284"/>
      <c r="CQ9" s="285"/>
      <c r="CR9" s="283" t="s">
        <v>8</v>
      </c>
      <c r="CS9" s="284"/>
      <c r="CT9" s="284"/>
      <c r="CU9" s="285"/>
      <c r="CV9" s="283" t="s">
        <v>23</v>
      </c>
      <c r="CW9" s="284"/>
      <c r="CX9" s="284"/>
      <c r="CY9" s="285"/>
      <c r="CZ9" s="283" t="s">
        <v>24</v>
      </c>
      <c r="DA9" s="284"/>
      <c r="DB9" s="284"/>
      <c r="DC9" s="285"/>
      <c r="DD9" s="283" t="s">
        <v>29</v>
      </c>
      <c r="DE9" s="284"/>
      <c r="DF9" s="284"/>
      <c r="DG9" s="285"/>
      <c r="DH9" s="283" t="s">
        <v>8</v>
      </c>
      <c r="DI9" s="284"/>
      <c r="DJ9" s="284"/>
      <c r="DK9" s="285"/>
      <c r="DL9" s="283" t="s">
        <v>23</v>
      </c>
      <c r="DM9" s="284"/>
      <c r="DN9" s="284"/>
      <c r="DO9" s="285"/>
      <c r="DP9" s="283" t="s">
        <v>24</v>
      </c>
      <c r="DQ9" s="284"/>
      <c r="DR9" s="284"/>
      <c r="DS9" s="285"/>
      <c r="DT9" s="283" t="s">
        <v>29</v>
      </c>
      <c r="DU9" s="284"/>
      <c r="DV9" s="284"/>
      <c r="DW9" s="285"/>
      <c r="DX9" s="283" t="s">
        <v>8</v>
      </c>
      <c r="DY9" s="284"/>
      <c r="DZ9" s="284"/>
      <c r="EA9" s="285"/>
      <c r="EB9" s="283" t="s">
        <v>23</v>
      </c>
      <c r="EC9" s="284"/>
      <c r="ED9" s="284"/>
      <c r="EE9" s="285"/>
      <c r="EF9" s="283" t="s">
        <v>24</v>
      </c>
      <c r="EG9" s="284"/>
      <c r="EH9" s="284"/>
      <c r="EI9" s="285"/>
      <c r="EJ9" s="283" t="s">
        <v>29</v>
      </c>
      <c r="EK9" s="284"/>
      <c r="EL9" s="284"/>
      <c r="EM9" s="285"/>
      <c r="EN9" s="283" t="s">
        <v>8</v>
      </c>
      <c r="EO9" s="284"/>
      <c r="EP9" s="284"/>
      <c r="EQ9" s="285"/>
      <c r="ER9" s="283" t="s">
        <v>23</v>
      </c>
      <c r="ES9" s="284"/>
      <c r="ET9" s="284"/>
      <c r="EU9" s="285"/>
      <c r="EV9" s="283" t="s">
        <v>24</v>
      </c>
      <c r="EW9" s="284"/>
      <c r="EX9" s="284"/>
      <c r="EY9" s="285"/>
      <c r="EZ9" s="283" t="s">
        <v>29</v>
      </c>
      <c r="FA9" s="284"/>
      <c r="FB9" s="284"/>
      <c r="FC9" s="285"/>
      <c r="FD9" s="283" t="s">
        <v>8</v>
      </c>
      <c r="FE9" s="284"/>
      <c r="FF9" s="284"/>
      <c r="FG9" s="285"/>
      <c r="FH9" s="283" t="s">
        <v>23</v>
      </c>
      <c r="FI9" s="284"/>
      <c r="FJ9" s="284"/>
      <c r="FK9" s="285"/>
      <c r="FL9" s="283" t="s">
        <v>24</v>
      </c>
      <c r="FM9" s="284"/>
      <c r="FN9" s="284"/>
      <c r="FO9" s="285"/>
      <c r="FP9" s="283" t="s">
        <v>29</v>
      </c>
      <c r="FQ9" s="284"/>
      <c r="FR9" s="284"/>
      <c r="FS9" s="285"/>
      <c r="FT9" s="283" t="s">
        <v>8</v>
      </c>
      <c r="FU9" s="284"/>
      <c r="FV9" s="284"/>
      <c r="FW9" s="285"/>
      <c r="FX9" s="283" t="s">
        <v>23</v>
      </c>
      <c r="FY9" s="284"/>
      <c r="FZ9" s="284"/>
      <c r="GA9" s="285"/>
    </row>
    <row r="10" spans="1:185" x14ac:dyDescent="0.3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3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3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3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3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3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3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3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3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3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3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3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3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3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3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3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3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3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3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3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3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3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3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3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3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3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3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3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3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3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3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3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3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3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3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3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3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3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3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3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3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3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3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3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3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3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3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3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3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3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3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3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3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3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3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3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3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3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3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3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3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3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3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3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3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3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3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3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3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3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3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3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3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3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3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3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3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3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3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3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3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3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3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3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3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3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3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3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3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3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3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3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3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3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3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3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3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3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3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3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3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3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3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3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3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3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3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3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3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3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3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3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3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3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3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3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3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3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3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3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3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3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3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3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3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3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3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3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3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3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3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3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3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3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3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3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3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3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3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3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3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3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3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3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3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3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3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3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3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3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3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3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3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3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3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3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3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3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3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3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3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3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3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3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3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3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3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3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3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3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3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3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3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3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3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3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3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3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3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3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3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3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3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3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3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3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3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3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3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3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3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3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3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3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3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3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3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3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3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3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3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3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3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3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3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3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3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3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3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3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3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3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3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3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3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3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3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3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3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3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3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3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3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3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3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3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3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3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3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3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3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3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3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3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3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3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3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3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3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3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3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3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3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3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3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3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3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3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3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3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3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3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3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3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3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3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3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3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3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3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3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3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3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3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3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3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3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3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3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3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3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3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3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3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3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3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3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3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3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3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3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3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3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3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3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3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3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3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3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3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35">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35">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35">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35">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35">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35">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35">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35">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35">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35">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35">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35">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35">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35">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35">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35">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35">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35">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35">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35">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35">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35">
      <c r="A321" s="2">
        <f t="shared" si="0"/>
        <v>12</v>
      </c>
      <c r="B321" s="2">
        <f t="shared" si="1"/>
        <v>2024</v>
      </c>
      <c r="C321" s="32">
        <v>45639</v>
      </c>
      <c r="D321" s="175">
        <v>350</v>
      </c>
      <c r="E321" s="176">
        <v>400</v>
      </c>
      <c r="F321" s="177">
        <f t="shared" ref="F321:F322" si="2">IF(ISNUMBER(E321),(E321-D321)/2+D321,"N/A")</f>
        <v>375</v>
      </c>
      <c r="G321" s="200" t="str">
        <f t="shared" ref="G321:G322" si="3">IF(ISNUMBER(F321),((IF(E321="N/A","N/A",(IF((IF(ISNUMBER(F320),F321-F320,F321-F319))=0,"Steady",(IF(ISNUMBER(F320),F321-F320,F321-F319))))))),"N/A")</f>
        <v>Steady</v>
      </c>
      <c r="H321" s="175">
        <v>275</v>
      </c>
      <c r="I321" s="176">
        <v>325</v>
      </c>
      <c r="J321" s="177">
        <f t="shared" ref="J321:J322" si="4">IF(ISNUMBER(I321),(I321-H321)/2+H321,"N/A")</f>
        <v>300</v>
      </c>
      <c r="K321" s="200" t="str">
        <f t="shared" ref="K321:K322" si="5">IF(ISNUMBER(J321),((IF(I321="N/A","N/A",(IF((IF(ISNUMBER(J320),J321-J320,J321-J319))=0,"Steady",(IF(ISNUMBER(J320),J321-J320,J321-J319))))))),"N/A")</f>
        <v>Steady</v>
      </c>
      <c r="L321" s="175">
        <v>360</v>
      </c>
      <c r="M321" s="176">
        <v>410</v>
      </c>
      <c r="N321" s="177">
        <f t="shared" ref="N321:N322" si="6">IF(ISNUMBER(M321),(M321-L321)/2+L321,"N/A")</f>
        <v>385</v>
      </c>
      <c r="O321" s="200" t="str">
        <f t="shared" ref="O321:O322" si="7">IF(ISNUMBER(N321),((IF(M321="N/A","N/A",(IF((IF(ISNUMBER(N320),N321-N320,N321-N319))=0,"Steady",(IF(ISNUMBER(N320),N321-N320,N321-N319))))))),"N/A")</f>
        <v>Steady</v>
      </c>
      <c r="P321" s="175">
        <v>100</v>
      </c>
      <c r="Q321" s="176">
        <v>150</v>
      </c>
      <c r="R321" s="177">
        <f>IF(ISNUMBER(Q321),(Q321-P321)/2+P321,"N/A")</f>
        <v>125</v>
      </c>
      <c r="S321" s="200" t="str">
        <f>IF(ISNUMBER(R321),((IF(Q321="N/A","N/A",(IF((IF(ISNUMBER(R320),R321-R320,R321-R319))=0,"Steady",(IF(ISNUMBER(R320),R321-R320,R321-R319))))))),"N/A")</f>
        <v>Steady</v>
      </c>
      <c r="T321" s="175">
        <v>240</v>
      </c>
      <c r="U321" s="176">
        <v>280</v>
      </c>
      <c r="V321" s="177">
        <f t="shared" ref="V321:V322" si="8">IF(ISNUMBER(U321),(U321-T321)/2+T321,"N/A")</f>
        <v>260</v>
      </c>
      <c r="W321" s="200" t="str">
        <f t="shared" ref="W321:W322" si="9">IF(ISNUMBER(V321),((IF(U321="N/A","N/A",(IF((IF(ISNUMBER(V320),V321-V320,V321-V319))=0,"Steady",(IF(ISNUMBER(V320),V321-V320,V321-V319))))))),"N/A")</f>
        <v>Steady</v>
      </c>
      <c r="X321" s="175">
        <v>290</v>
      </c>
      <c r="Y321" s="176">
        <v>330</v>
      </c>
      <c r="Z321" s="177">
        <f t="shared" ref="Z321:Z322" si="10">IF(ISNUMBER(Y321),(Y321-X321)/2+X321,"N/A")</f>
        <v>310</v>
      </c>
      <c r="AA321" s="200"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0"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0"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0"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0"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0"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0"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0" t="str">
        <f t="shared" ref="BC321:BC322" si="25">IF(ISNUMBER(BB321),((IF(BA321="N/A","N/A",(IF((IF(ISNUMBER(BB320),BB321-BB320,BB321-BB319))=0,"Steady",(IF(ISNUMBER(BB320),BB321-BB320,BB321-BB319))))))),"N/A")</f>
        <v>Steady</v>
      </c>
      <c r="BD321" s="175">
        <v>350</v>
      </c>
      <c r="BE321" s="176">
        <v>390</v>
      </c>
      <c r="BF321" s="177">
        <f>IF(ISNUMBER(BE321),(BE321-BD321)/2+BD321,"N/A")</f>
        <v>370</v>
      </c>
      <c r="BG321" s="200" t="str">
        <f>IF(ISNUMBER(BF321),((IF(BE321="N/A","N/A",(IF((IF(ISNUMBER(BF320),BF321-BF320,BF321-BF319))=0,"Steady",(IF(ISNUMBER(BF320),BF321-BF320,BF321-BF319))))))),"N/A")</f>
        <v>Steady</v>
      </c>
      <c r="BH321" s="175">
        <v>460</v>
      </c>
      <c r="BI321" s="176">
        <v>520</v>
      </c>
      <c r="BJ321" s="177">
        <f>IF(ISNUMBER(BI321),(BI321-BH321)/2+BH321,"N/A")</f>
        <v>490</v>
      </c>
      <c r="BK321" s="200" t="str">
        <f>IF(ISNUMBER(BJ321),((IF(BI321="N/A","N/A",(IF((IF(ISNUMBER(BJ320),BJ321-BJ320,BJ321-BJ319))=0,"Steady",(IF(ISNUMBER(BJ320),BJ321-BJ320,BJ321-BJ319))))))),"N/A")</f>
        <v>Steady</v>
      </c>
      <c r="BL321" s="175">
        <v>210</v>
      </c>
      <c r="BM321" s="176">
        <v>250</v>
      </c>
      <c r="BN321" s="177">
        <f>IF(ISNUMBER(BM321),(BM321-BL321)/2+BL321,"N/A")</f>
        <v>230</v>
      </c>
      <c r="BO321" s="200" t="str">
        <f>IF(ISNUMBER(BN321),((IF(BM321="N/A","N/A",(IF((IF(ISNUMBER(BN320),BN321-BN320,BN321-BN319))=0,"Steady",(IF(ISNUMBER(BN320),BN321-BN320,BN321-BN319))))))),"N/A")</f>
        <v>Steady</v>
      </c>
      <c r="BP321" s="175">
        <v>320</v>
      </c>
      <c r="BQ321" s="176">
        <v>380</v>
      </c>
      <c r="BR321" s="177">
        <f>IF(ISNUMBER(BQ321),(BQ321-BP321)/2+BP321,"N/A")</f>
        <v>350</v>
      </c>
      <c r="BS321" s="200" t="str">
        <f>IF(ISNUMBER(BR321),((IF(BQ321="N/A","N/A",(IF((IF(ISNUMBER(BR320),BR321-BR320,BR321-BR319))=0,"Steady",(IF(ISNUMBER(BR320),BR321-BR320,BR321-BR319))))))),"N/A")</f>
        <v>Steady</v>
      </c>
      <c r="BT321" s="175">
        <v>270</v>
      </c>
      <c r="BU321" s="176">
        <v>300</v>
      </c>
      <c r="BV321" s="177">
        <f t="shared" ref="BV321:BV322" si="26">IF(ISNUMBER(BU321),(BU321-BT321)/2+BT321,"N/A")</f>
        <v>285</v>
      </c>
      <c r="BW321" s="200"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0"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0"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0"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0">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0">
        <f t="shared" ref="CQ321:CQ322" si="37">IF(ISNUMBER(CP321),((IF(CO321="N/A","N/A",(IF((IF(ISNUMBER(CP320),CP321-CP320,CP321-CP319))=0,"Steady",(IF(ISNUMBER(CP320),CP321-CP320,CP321-CP319))))))),"N/A")</f>
        <v>5</v>
      </c>
      <c r="CR321" s="175">
        <v>175</v>
      </c>
      <c r="CS321" s="176">
        <v>195</v>
      </c>
      <c r="CT321" s="177">
        <f>IF(ISNUMBER(CS321),(CS321-CR321)/2+CR321,"N/A")</f>
        <v>185</v>
      </c>
      <c r="CU321" s="200">
        <f>IF(ISNUMBER(CT321),((IF(CS321="N/A","N/A",(IF((IF(ISNUMBER(CT320),CT321-CT320,CT321-CT319))=0,"Steady",(IF(ISNUMBER(CT320),CT321-CT320,CT321-CT319))))))),"N/A")</f>
        <v>10</v>
      </c>
      <c r="CV321" s="175">
        <v>245</v>
      </c>
      <c r="CW321" s="176">
        <v>265</v>
      </c>
      <c r="CX321" s="177">
        <f t="shared" ref="CX321:CX322" si="38">IF(ISNUMBER(CW321),(CW321-CV321)/2+CV321,"N/A")</f>
        <v>255</v>
      </c>
      <c r="CY321" s="200"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0"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0"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0"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0"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0">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0">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0"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0"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0"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0"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0" t="str">
        <f t="shared" ref="EQ321:EQ322" si="61">IF(ISNUMBER(EP321),((IF(EO321="N/A","N/A",(IF((IF(ISNUMBER(EP320),EP321-EP320,EP321-EP319))=0,"Steady",(IF(ISNUMBER(EP320),EP321-EP320,EP321-EP319))))))),"N/A")</f>
        <v>Steady</v>
      </c>
      <c r="ER321" s="175" t="s">
        <v>0</v>
      </c>
      <c r="ES321" s="176" t="s">
        <v>0</v>
      </c>
      <c r="ET321" s="177" t="s">
        <v>0</v>
      </c>
      <c r="EU321" s="200" t="s">
        <v>0</v>
      </c>
      <c r="EV321" s="175">
        <v>280</v>
      </c>
      <c r="EW321" s="176">
        <v>350</v>
      </c>
      <c r="EX321" s="177">
        <f t="shared" ref="EX321:EX322" si="62">IF(ISNUMBER(EW321),(EW321-EV321)/2+EV321,"N/A")</f>
        <v>315</v>
      </c>
      <c r="EY321" s="200"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0"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0"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0"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0"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0"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0"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0" t="str">
        <f t="shared" ref="GA321:GA322" si="77">IF(ISNUMBER(FZ321),((IF(FY321="N/A","N/A",(IF((IF(ISNUMBER(FZ320),FZ321-FZ320,FZ321-FZ319))=0,"Steady",(IF(ISNUMBER(FZ320),FZ321-FZ320,FZ321-FZ319))))))),"N/A")</f>
        <v>Steady</v>
      </c>
    </row>
    <row r="322" spans="1:183" x14ac:dyDescent="0.35">
      <c r="A322" s="2">
        <f t="shared" si="0"/>
        <v>12</v>
      </c>
      <c r="B322" s="2">
        <f t="shared" si="1"/>
        <v>2024</v>
      </c>
      <c r="C322" s="32">
        <v>45646</v>
      </c>
      <c r="D322" s="175">
        <v>350</v>
      </c>
      <c r="E322" s="176">
        <v>400</v>
      </c>
      <c r="F322" s="177">
        <f t="shared" si="2"/>
        <v>375</v>
      </c>
      <c r="G322" s="200" t="str">
        <f t="shared" si="3"/>
        <v>Steady</v>
      </c>
      <c r="H322" s="175">
        <v>275</v>
      </c>
      <c r="I322" s="176">
        <v>325</v>
      </c>
      <c r="J322" s="177">
        <f t="shared" si="4"/>
        <v>300</v>
      </c>
      <c r="K322" s="200" t="str">
        <f t="shared" si="5"/>
        <v>Steady</v>
      </c>
      <c r="L322" s="175">
        <v>370</v>
      </c>
      <c r="M322" s="176">
        <v>410</v>
      </c>
      <c r="N322" s="177">
        <f t="shared" si="6"/>
        <v>390</v>
      </c>
      <c r="O322" s="200">
        <f t="shared" si="7"/>
        <v>5</v>
      </c>
      <c r="P322" s="175">
        <v>100</v>
      </c>
      <c r="Q322" s="176">
        <v>150</v>
      </c>
      <c r="R322" s="177">
        <f>IF(ISNUMBER(Q322),(Q322-P322)/2+P322,"N/A")</f>
        <v>125</v>
      </c>
      <c r="S322" s="200" t="str">
        <f>IF(ISNUMBER(R322),((IF(Q322="N/A","N/A",(IF((IF(ISNUMBER(R321),R322-R321,R322-R320))=0,"Steady",(IF(ISNUMBER(R321),R322-R321,R322-R320))))))),"N/A")</f>
        <v>Steady</v>
      </c>
      <c r="T322" s="175">
        <v>240</v>
      </c>
      <c r="U322" s="176">
        <v>280</v>
      </c>
      <c r="V322" s="177">
        <f t="shared" si="8"/>
        <v>260</v>
      </c>
      <c r="W322" s="200" t="str">
        <f t="shared" si="9"/>
        <v>Steady</v>
      </c>
      <c r="X322" s="175">
        <v>280</v>
      </c>
      <c r="Y322" s="176">
        <v>350</v>
      </c>
      <c r="Z322" s="177">
        <f t="shared" si="10"/>
        <v>315</v>
      </c>
      <c r="AA322" s="200">
        <f t="shared" si="11"/>
        <v>5</v>
      </c>
      <c r="AB322" s="175">
        <v>370</v>
      </c>
      <c r="AC322" s="176">
        <v>420</v>
      </c>
      <c r="AD322" s="177">
        <f t="shared" si="12"/>
        <v>395</v>
      </c>
      <c r="AE322" s="200" t="str">
        <f t="shared" si="13"/>
        <v>Steady</v>
      </c>
      <c r="AF322" s="175">
        <v>120</v>
      </c>
      <c r="AG322" s="176">
        <v>170</v>
      </c>
      <c r="AH322" s="177">
        <f t="shared" si="14"/>
        <v>145</v>
      </c>
      <c r="AI322" s="200" t="str">
        <f t="shared" si="15"/>
        <v>Steady</v>
      </c>
      <c r="AJ322" s="175">
        <v>275</v>
      </c>
      <c r="AK322" s="176">
        <v>350</v>
      </c>
      <c r="AL322" s="177">
        <f t="shared" si="16"/>
        <v>312.5</v>
      </c>
      <c r="AM322" s="200">
        <f t="shared" si="17"/>
        <v>32.5</v>
      </c>
      <c r="AN322" s="175">
        <v>260</v>
      </c>
      <c r="AO322" s="176">
        <v>300</v>
      </c>
      <c r="AP322" s="177">
        <f t="shared" si="18"/>
        <v>280</v>
      </c>
      <c r="AQ322" s="200" t="str">
        <f t="shared" si="19"/>
        <v>Steady</v>
      </c>
      <c r="AR322" s="175">
        <v>380</v>
      </c>
      <c r="AS322" s="176">
        <v>460</v>
      </c>
      <c r="AT322" s="177">
        <f t="shared" si="20"/>
        <v>420</v>
      </c>
      <c r="AU322" s="200" t="str">
        <f t="shared" si="21"/>
        <v>Steady</v>
      </c>
      <c r="AV322" s="175">
        <v>110</v>
      </c>
      <c r="AW322" s="176">
        <v>160</v>
      </c>
      <c r="AX322" s="177">
        <f t="shared" si="22"/>
        <v>135</v>
      </c>
      <c r="AY322" s="200" t="str">
        <f t="shared" si="23"/>
        <v>Steady</v>
      </c>
      <c r="AZ322" s="175">
        <v>230</v>
      </c>
      <c r="BA322" s="176">
        <v>270</v>
      </c>
      <c r="BB322" s="177">
        <f t="shared" si="24"/>
        <v>250</v>
      </c>
      <c r="BC322" s="200" t="str">
        <f t="shared" si="25"/>
        <v>Steady</v>
      </c>
      <c r="BD322" s="175">
        <v>350</v>
      </c>
      <c r="BE322" s="176">
        <v>390</v>
      </c>
      <c r="BF322" s="177">
        <f>IF(ISNUMBER(BE322),(BE322-BD322)/2+BD322,"N/A")</f>
        <v>370</v>
      </c>
      <c r="BG322" s="200" t="str">
        <f>IF(ISNUMBER(BF322),((IF(BE322="N/A","N/A",(IF((IF(ISNUMBER(BF321),BF322-BF321,BF322-BF320))=0,"Steady",(IF(ISNUMBER(BF321),BF322-BF321,BF322-BF320))))))),"N/A")</f>
        <v>Steady</v>
      </c>
      <c r="BH322" s="175">
        <v>440</v>
      </c>
      <c r="BI322" s="176">
        <v>520</v>
      </c>
      <c r="BJ322" s="177">
        <f>IF(ISNUMBER(BI322),(BI322-BH322)/2+BH322,"N/A")</f>
        <v>480</v>
      </c>
      <c r="BK322" s="200">
        <f>IF(ISNUMBER(BJ322),((IF(BI322="N/A","N/A",(IF((IF(ISNUMBER(BJ321),BJ322-BJ321,BJ322-BJ320))=0,"Steady",(IF(ISNUMBER(BJ321),BJ322-BJ321,BJ322-BJ320))))))),"N/A")</f>
        <v>-10</v>
      </c>
      <c r="BL322" s="175">
        <v>210</v>
      </c>
      <c r="BM322" s="176">
        <v>250</v>
      </c>
      <c r="BN322" s="177">
        <f>IF(ISNUMBER(BM322),(BM322-BL322)/2+BL322,"N/A")</f>
        <v>230</v>
      </c>
      <c r="BO322" s="200" t="str">
        <f>IF(ISNUMBER(BN322),((IF(BM322="N/A","N/A",(IF((IF(ISNUMBER(BN321),BN322-BN321,BN322-BN320))=0,"Steady",(IF(ISNUMBER(BN321),BN322-BN321,BN322-BN320))))))),"N/A")</f>
        <v>Steady</v>
      </c>
      <c r="BP322" s="175">
        <v>320</v>
      </c>
      <c r="BQ322" s="176">
        <v>380</v>
      </c>
      <c r="BR322" s="177">
        <f>IF(ISNUMBER(BQ322),(BQ322-BP322)/2+BP322,"N/A")</f>
        <v>350</v>
      </c>
      <c r="BS322" s="200" t="str">
        <f>IF(ISNUMBER(BR322),((IF(BQ322="N/A","N/A",(IF((IF(ISNUMBER(BR321),BR322-BR321,BR322-BR320))=0,"Steady",(IF(ISNUMBER(BR321),BR322-BR321,BR322-BR320))))))),"N/A")</f>
        <v>Steady</v>
      </c>
      <c r="BT322" s="175">
        <v>270</v>
      </c>
      <c r="BU322" s="176">
        <v>300</v>
      </c>
      <c r="BV322" s="177">
        <f t="shared" si="26"/>
        <v>285</v>
      </c>
      <c r="BW322" s="200" t="str">
        <f t="shared" si="27"/>
        <v>Steady</v>
      </c>
      <c r="BX322" s="175">
        <v>380</v>
      </c>
      <c r="BY322" s="176">
        <v>440</v>
      </c>
      <c r="BZ322" s="177">
        <f t="shared" si="28"/>
        <v>410</v>
      </c>
      <c r="CA322" s="200" t="str">
        <f t="shared" si="29"/>
        <v>Steady</v>
      </c>
      <c r="CB322" s="175">
        <v>110</v>
      </c>
      <c r="CC322" s="176">
        <v>150</v>
      </c>
      <c r="CD322" s="177">
        <f t="shared" si="30"/>
        <v>130</v>
      </c>
      <c r="CE322" s="200" t="str">
        <f t="shared" si="31"/>
        <v>Steady</v>
      </c>
      <c r="CF322" s="175">
        <v>240</v>
      </c>
      <c r="CG322" s="176">
        <v>270</v>
      </c>
      <c r="CH322" s="177">
        <f t="shared" si="32"/>
        <v>255</v>
      </c>
      <c r="CI322" s="200" t="str">
        <f t="shared" si="33"/>
        <v>Steady</v>
      </c>
      <c r="CJ322" s="175">
        <v>320</v>
      </c>
      <c r="CK322" s="176">
        <v>340</v>
      </c>
      <c r="CL322" s="177">
        <f t="shared" si="34"/>
        <v>330</v>
      </c>
      <c r="CM322" s="200">
        <f t="shared" si="35"/>
        <v>-5</v>
      </c>
      <c r="CN322" s="175">
        <v>450</v>
      </c>
      <c r="CO322" s="176">
        <v>480</v>
      </c>
      <c r="CP322" s="177">
        <f t="shared" si="36"/>
        <v>465</v>
      </c>
      <c r="CQ322" s="200">
        <f t="shared" si="37"/>
        <v>-5</v>
      </c>
      <c r="CR322" s="175">
        <v>170</v>
      </c>
      <c r="CS322" s="176">
        <v>180</v>
      </c>
      <c r="CT322" s="177">
        <f>IF(ISNUMBER(CS322),(CS322-CR322)/2+CR322,"N/A")</f>
        <v>175</v>
      </c>
      <c r="CU322" s="200">
        <f>IF(ISNUMBER(CT322),((IF(CS322="N/A","N/A",(IF((IF(ISNUMBER(CT321),CT322-CT321,CT322-CT320))=0,"Steady",(IF(ISNUMBER(CT321),CT322-CT321,CT322-CT320))))))),"N/A")</f>
        <v>-10</v>
      </c>
      <c r="CV322" s="175">
        <v>245</v>
      </c>
      <c r="CW322" s="176">
        <v>265</v>
      </c>
      <c r="CX322" s="177">
        <f t="shared" si="38"/>
        <v>255</v>
      </c>
      <c r="CY322" s="200" t="str">
        <f t="shared" si="39"/>
        <v>Steady</v>
      </c>
      <c r="CZ322" s="175">
        <v>300</v>
      </c>
      <c r="DA322" s="176">
        <v>330</v>
      </c>
      <c r="DB322" s="177">
        <f t="shared" si="40"/>
        <v>315</v>
      </c>
      <c r="DC322" s="200" t="str">
        <f t="shared" si="41"/>
        <v>Steady</v>
      </c>
      <c r="DD322" s="175">
        <v>360</v>
      </c>
      <c r="DE322" s="176">
        <v>440</v>
      </c>
      <c r="DF322" s="177">
        <f t="shared" si="42"/>
        <v>400</v>
      </c>
      <c r="DG322" s="200" t="str">
        <f t="shared" si="43"/>
        <v>Steady</v>
      </c>
      <c r="DH322" s="175">
        <v>115</v>
      </c>
      <c r="DI322" s="176">
        <v>165</v>
      </c>
      <c r="DJ322" s="177">
        <f t="shared" si="44"/>
        <v>140</v>
      </c>
      <c r="DK322" s="200" t="str">
        <f t="shared" si="45"/>
        <v>Steady</v>
      </c>
      <c r="DL322" s="175">
        <v>240</v>
      </c>
      <c r="DM322" s="176">
        <v>280</v>
      </c>
      <c r="DN322" s="177">
        <f t="shared" si="46"/>
        <v>260</v>
      </c>
      <c r="DO322" s="200" t="str">
        <f t="shared" si="47"/>
        <v>Steady</v>
      </c>
      <c r="DP322" s="175">
        <v>340</v>
      </c>
      <c r="DQ322" s="176">
        <v>390</v>
      </c>
      <c r="DR322" s="177">
        <f t="shared" si="48"/>
        <v>365</v>
      </c>
      <c r="DS322" s="200" t="str">
        <f t="shared" si="49"/>
        <v>Steady</v>
      </c>
      <c r="DT322" s="175">
        <v>420</v>
      </c>
      <c r="DU322" s="176">
        <v>450</v>
      </c>
      <c r="DV322" s="177">
        <f t="shared" si="50"/>
        <v>435</v>
      </c>
      <c r="DW322" s="200" t="str">
        <f t="shared" si="51"/>
        <v>Steady</v>
      </c>
      <c r="DX322" s="175">
        <v>135</v>
      </c>
      <c r="DY322" s="176">
        <v>165</v>
      </c>
      <c r="DZ322" s="177">
        <f t="shared" si="52"/>
        <v>150</v>
      </c>
      <c r="EA322" s="200" t="str">
        <f t="shared" si="53"/>
        <v>Steady</v>
      </c>
      <c r="EB322" s="175">
        <v>250</v>
      </c>
      <c r="EC322" s="176">
        <v>330</v>
      </c>
      <c r="ED322" s="177">
        <f t="shared" si="54"/>
        <v>290</v>
      </c>
      <c r="EE322" s="200" t="str">
        <f t="shared" si="55"/>
        <v>Steady</v>
      </c>
      <c r="EF322" s="175">
        <v>330</v>
      </c>
      <c r="EG322" s="176">
        <v>380</v>
      </c>
      <c r="EH322" s="177">
        <f t="shared" si="56"/>
        <v>355</v>
      </c>
      <c r="EI322" s="200" t="str">
        <f t="shared" si="57"/>
        <v>Steady</v>
      </c>
      <c r="EJ322" s="175">
        <v>410</v>
      </c>
      <c r="EK322" s="176">
        <v>470</v>
      </c>
      <c r="EL322" s="177">
        <f t="shared" si="58"/>
        <v>440</v>
      </c>
      <c r="EM322" s="200" t="str">
        <f t="shared" si="59"/>
        <v>Steady</v>
      </c>
      <c r="EN322" s="175">
        <v>120</v>
      </c>
      <c r="EO322" s="176">
        <v>160</v>
      </c>
      <c r="EP322" s="177">
        <f t="shared" si="60"/>
        <v>140</v>
      </c>
      <c r="EQ322" s="200" t="str">
        <f t="shared" si="61"/>
        <v>Steady</v>
      </c>
      <c r="ER322" s="175" t="s">
        <v>0</v>
      </c>
      <c r="ES322" s="176" t="s">
        <v>0</v>
      </c>
      <c r="ET322" s="177" t="s">
        <v>0</v>
      </c>
      <c r="EU322" s="200" t="s">
        <v>0</v>
      </c>
      <c r="EV322" s="175">
        <v>280</v>
      </c>
      <c r="EW322" s="176">
        <v>350</v>
      </c>
      <c r="EX322" s="177">
        <f t="shared" si="62"/>
        <v>315</v>
      </c>
      <c r="EY322" s="200" t="str">
        <f t="shared" si="63"/>
        <v>Steady</v>
      </c>
      <c r="EZ322" s="175">
        <v>400</v>
      </c>
      <c r="FA322" s="176">
        <v>500</v>
      </c>
      <c r="FB322" s="177">
        <f t="shared" si="64"/>
        <v>450</v>
      </c>
      <c r="FC322" s="200" t="str">
        <f t="shared" si="65"/>
        <v>Steady</v>
      </c>
      <c r="FD322" s="175">
        <v>100</v>
      </c>
      <c r="FE322" s="176">
        <v>140</v>
      </c>
      <c r="FF322" s="177">
        <f t="shared" si="66"/>
        <v>120</v>
      </c>
      <c r="FG322" s="200" t="str">
        <f t="shared" si="67"/>
        <v>Steady</v>
      </c>
      <c r="FH322" s="175">
        <v>250</v>
      </c>
      <c r="FI322" s="176">
        <v>300</v>
      </c>
      <c r="FJ322" s="177">
        <f t="shared" si="68"/>
        <v>275</v>
      </c>
      <c r="FK322" s="200" t="str">
        <f t="shared" si="69"/>
        <v>Steady</v>
      </c>
      <c r="FL322" s="175">
        <v>310</v>
      </c>
      <c r="FM322" s="176">
        <v>350</v>
      </c>
      <c r="FN322" s="177">
        <f t="shared" si="70"/>
        <v>330</v>
      </c>
      <c r="FO322" s="200" t="str">
        <f t="shared" si="71"/>
        <v>Steady</v>
      </c>
      <c r="FP322" s="175">
        <v>380</v>
      </c>
      <c r="FQ322" s="176">
        <v>430</v>
      </c>
      <c r="FR322" s="177">
        <f t="shared" si="72"/>
        <v>405</v>
      </c>
      <c r="FS322" s="200" t="str">
        <f t="shared" si="73"/>
        <v>Steady</v>
      </c>
      <c r="FT322" s="175">
        <v>110</v>
      </c>
      <c r="FU322" s="176">
        <v>150</v>
      </c>
      <c r="FV322" s="177">
        <f t="shared" si="74"/>
        <v>130</v>
      </c>
      <c r="FW322" s="200" t="str">
        <f t="shared" si="75"/>
        <v>Steady</v>
      </c>
      <c r="FX322" s="175">
        <v>280</v>
      </c>
      <c r="FY322" s="176">
        <v>320</v>
      </c>
      <c r="FZ322" s="177">
        <f t="shared" si="76"/>
        <v>300</v>
      </c>
      <c r="GA322" s="200" t="str">
        <f t="shared" si="77"/>
        <v>Steady</v>
      </c>
    </row>
    <row r="323" spans="1:183" x14ac:dyDescent="0.35">
      <c r="A323" s="2">
        <f t="shared" si="0"/>
        <v>12</v>
      </c>
      <c r="B323" s="2">
        <f t="shared" si="1"/>
        <v>2024</v>
      </c>
      <c r="C323" s="32">
        <v>45653</v>
      </c>
      <c r="D323" s="178">
        <f>AVERAGE(D322,D325)</f>
        <v>350</v>
      </c>
      <c r="E323" s="178">
        <f t="shared" ref="E323:F323" si="78">AVERAGE(E322,E325)</f>
        <v>400</v>
      </c>
      <c r="F323" s="178">
        <f t="shared" si="78"/>
        <v>375</v>
      </c>
      <c r="G323" s="201"/>
      <c r="H323" s="178">
        <f>AVERAGE(H322,H325)</f>
        <v>275</v>
      </c>
      <c r="I323" s="178">
        <f t="shared" ref="I323" si="79">AVERAGE(I322,I325)</f>
        <v>325</v>
      </c>
      <c r="J323" s="178">
        <f t="shared" ref="J323" si="80">AVERAGE(J322,J325)</f>
        <v>300</v>
      </c>
      <c r="K323" s="201"/>
      <c r="L323" s="178">
        <f>AVERAGE(L322,L325)</f>
        <v>370</v>
      </c>
      <c r="M323" s="178">
        <f t="shared" ref="M323" si="81">AVERAGE(M322,M325)</f>
        <v>410</v>
      </c>
      <c r="N323" s="178">
        <f t="shared" ref="N323" si="82">AVERAGE(N322,N325)</f>
        <v>390</v>
      </c>
      <c r="O323" s="201"/>
      <c r="P323" s="178">
        <f>AVERAGE(P322,P325)</f>
        <v>100</v>
      </c>
      <c r="Q323" s="178">
        <f t="shared" ref="Q323" si="83">AVERAGE(Q322,Q325)</f>
        <v>150</v>
      </c>
      <c r="R323" s="178">
        <f t="shared" ref="R323" si="84">AVERAGE(R322,R325)</f>
        <v>125</v>
      </c>
      <c r="S323" s="201"/>
      <c r="T323" s="178">
        <f>AVERAGE(T322,T325)</f>
        <v>240</v>
      </c>
      <c r="U323" s="178">
        <f t="shared" ref="U323" si="85">AVERAGE(U322,U325)</f>
        <v>280</v>
      </c>
      <c r="V323" s="178">
        <f t="shared" ref="V323" si="86">AVERAGE(V322,V325)</f>
        <v>260</v>
      </c>
      <c r="W323" s="201"/>
      <c r="X323" s="178">
        <f>AVERAGE(X322,X325)</f>
        <v>280</v>
      </c>
      <c r="Y323" s="178">
        <f t="shared" ref="Y323" si="87">AVERAGE(Y322,Y325)</f>
        <v>350</v>
      </c>
      <c r="Z323" s="178">
        <f t="shared" ref="Z323" si="88">AVERAGE(Z322,Z325)</f>
        <v>315</v>
      </c>
      <c r="AA323" s="201"/>
      <c r="AB323" s="178">
        <f>AVERAGE(AB322,AB325)</f>
        <v>370</v>
      </c>
      <c r="AC323" s="178">
        <f t="shared" ref="AC323" si="89">AVERAGE(AC322,AC325)</f>
        <v>420</v>
      </c>
      <c r="AD323" s="178">
        <f t="shared" ref="AD323" si="90">AVERAGE(AD322,AD325)</f>
        <v>395</v>
      </c>
      <c r="AE323" s="201"/>
      <c r="AF323" s="178">
        <f>AVERAGE(AF322,AF325)</f>
        <v>120</v>
      </c>
      <c r="AG323" s="178">
        <f t="shared" ref="AG323" si="91">AVERAGE(AG322,AG325)</f>
        <v>170</v>
      </c>
      <c r="AH323" s="178">
        <f t="shared" ref="AH323" si="92">AVERAGE(AH322,AH325)</f>
        <v>145</v>
      </c>
      <c r="AI323" s="201"/>
      <c r="AJ323" s="178">
        <f>AVERAGE(AJ322,AJ325)</f>
        <v>275</v>
      </c>
      <c r="AK323" s="178">
        <f t="shared" ref="AK323" si="93">AVERAGE(AK322,AK325)</f>
        <v>350</v>
      </c>
      <c r="AL323" s="178">
        <f t="shared" ref="AL323" si="94">AVERAGE(AL322,AL325)</f>
        <v>312.5</v>
      </c>
      <c r="AM323" s="201"/>
      <c r="AN323" s="178">
        <f>AVERAGE(AN322,AN325)</f>
        <v>260</v>
      </c>
      <c r="AO323" s="178">
        <f t="shared" ref="AO323" si="95">AVERAGE(AO322,AO325)</f>
        <v>300</v>
      </c>
      <c r="AP323" s="178">
        <f t="shared" ref="AP323" si="96">AVERAGE(AP322,AP325)</f>
        <v>280</v>
      </c>
      <c r="AQ323" s="201"/>
      <c r="AR323" s="178">
        <f>AVERAGE(AR322,AR325)</f>
        <v>375</v>
      </c>
      <c r="AS323" s="178">
        <f t="shared" ref="AS323" si="97">AVERAGE(AS322,AS325)</f>
        <v>455</v>
      </c>
      <c r="AT323" s="178">
        <f t="shared" ref="AT323" si="98">AVERAGE(AT322,AT325)</f>
        <v>415</v>
      </c>
      <c r="AU323" s="201"/>
      <c r="AV323" s="178">
        <f>AVERAGE(AV322,AV325)</f>
        <v>110</v>
      </c>
      <c r="AW323" s="178">
        <f t="shared" ref="AW323" si="99">AVERAGE(AW322,AW325)</f>
        <v>160</v>
      </c>
      <c r="AX323" s="178">
        <f t="shared" ref="AX323" si="100">AVERAGE(AX322,AX325)</f>
        <v>135</v>
      </c>
      <c r="AY323" s="201"/>
      <c r="AZ323" s="178">
        <f>AVERAGE(AZ322,AZ325)</f>
        <v>230</v>
      </c>
      <c r="BA323" s="178">
        <f t="shared" ref="BA323" si="101">AVERAGE(BA322,BA325)</f>
        <v>270</v>
      </c>
      <c r="BB323" s="178">
        <f t="shared" ref="BB323" si="102">AVERAGE(BB322,BB325)</f>
        <v>250</v>
      </c>
      <c r="BC323" s="201"/>
      <c r="BD323" s="178">
        <f>AVERAGE(BD322,BD325)</f>
        <v>350</v>
      </c>
      <c r="BE323" s="178">
        <f t="shared" ref="BE323" si="103">AVERAGE(BE322,BE325)</f>
        <v>390</v>
      </c>
      <c r="BF323" s="178">
        <f t="shared" ref="BF323" si="104">AVERAGE(BF322,BF325)</f>
        <v>370</v>
      </c>
      <c r="BG323" s="201"/>
      <c r="BH323" s="178">
        <f>AVERAGE(BH322,BH325)</f>
        <v>435</v>
      </c>
      <c r="BI323" s="178">
        <f t="shared" ref="BI323" si="105">AVERAGE(BI322,BI325)</f>
        <v>510</v>
      </c>
      <c r="BJ323" s="178">
        <f t="shared" ref="BJ323" si="106">AVERAGE(BJ322,BJ325)</f>
        <v>472.5</v>
      </c>
      <c r="BK323" s="201"/>
      <c r="BL323" s="178">
        <f>AVERAGE(BL322,BL325)</f>
        <v>210</v>
      </c>
      <c r="BM323" s="178">
        <f t="shared" ref="BM323" si="107">AVERAGE(BM322,BM325)</f>
        <v>250</v>
      </c>
      <c r="BN323" s="178">
        <f t="shared" ref="BN323" si="108">AVERAGE(BN322,BN325)</f>
        <v>230</v>
      </c>
      <c r="BO323" s="201"/>
      <c r="BP323" s="178">
        <f>AVERAGE(BP322,BP325)</f>
        <v>320</v>
      </c>
      <c r="BQ323" s="178">
        <f t="shared" ref="BQ323" si="109">AVERAGE(BQ322,BQ325)</f>
        <v>380</v>
      </c>
      <c r="BR323" s="178">
        <f t="shared" ref="BR323" si="110">AVERAGE(BR322,BR325)</f>
        <v>350</v>
      </c>
      <c r="BS323" s="201"/>
      <c r="BT323" s="178">
        <f>AVERAGE(BT322,BT325)</f>
        <v>270</v>
      </c>
      <c r="BU323" s="178">
        <f t="shared" ref="BU323" si="111">AVERAGE(BU322,BU325)</f>
        <v>305</v>
      </c>
      <c r="BV323" s="178">
        <f t="shared" ref="BV323" si="112">AVERAGE(BV322,BV325)</f>
        <v>287.5</v>
      </c>
      <c r="BW323" s="201"/>
      <c r="BX323" s="178">
        <f>AVERAGE(BX322,BX325)</f>
        <v>370</v>
      </c>
      <c r="BY323" s="178">
        <f t="shared" ref="BY323" si="113">AVERAGE(BY322,BY325)</f>
        <v>435</v>
      </c>
      <c r="BZ323" s="178">
        <f t="shared" ref="BZ323" si="114">AVERAGE(BZ322,BZ325)</f>
        <v>402.5</v>
      </c>
      <c r="CA323" s="201"/>
      <c r="CB323" s="178">
        <f>AVERAGE(CB322,CB325)</f>
        <v>110</v>
      </c>
      <c r="CC323" s="178">
        <f t="shared" ref="CC323" si="115">AVERAGE(CC322,CC325)</f>
        <v>150</v>
      </c>
      <c r="CD323" s="178">
        <f t="shared" ref="CD323" si="116">AVERAGE(CD322,CD325)</f>
        <v>130</v>
      </c>
      <c r="CE323" s="201"/>
      <c r="CF323" s="178">
        <f>AVERAGE(CF322,CF325)</f>
        <v>240</v>
      </c>
      <c r="CG323" s="178">
        <f t="shared" ref="CG323" si="117">AVERAGE(CG322,CG325)</f>
        <v>270</v>
      </c>
      <c r="CH323" s="178">
        <f t="shared" ref="CH323" si="118">AVERAGE(CH322,CH325)</f>
        <v>255</v>
      </c>
      <c r="CI323" s="201"/>
      <c r="CJ323" s="178">
        <f>AVERAGE(CJ322,CJ325)</f>
        <v>320</v>
      </c>
      <c r="CK323" s="178">
        <f t="shared" ref="CK323" si="119">AVERAGE(CK322,CK325)</f>
        <v>345</v>
      </c>
      <c r="CL323" s="178">
        <f t="shared" ref="CL323" si="120">AVERAGE(CL322,CL325)</f>
        <v>332.5</v>
      </c>
      <c r="CM323" s="201"/>
      <c r="CN323" s="178">
        <f>AVERAGE(CN322,CN325)</f>
        <v>440</v>
      </c>
      <c r="CO323" s="178">
        <f t="shared" ref="CO323" si="121">AVERAGE(CO322,CO325)</f>
        <v>475</v>
      </c>
      <c r="CP323" s="178">
        <f t="shared" ref="CP323" si="122">AVERAGE(CP322,CP325)</f>
        <v>457.5</v>
      </c>
      <c r="CQ323" s="201"/>
      <c r="CR323" s="178">
        <f>AVERAGE(CR322,CR325)</f>
        <v>170</v>
      </c>
      <c r="CS323" s="178">
        <f t="shared" ref="CS323" si="123">AVERAGE(CS322,CS325)</f>
        <v>180</v>
      </c>
      <c r="CT323" s="178">
        <f t="shared" ref="CT323" si="124">AVERAGE(CT322,CT325)</f>
        <v>175</v>
      </c>
      <c r="CU323" s="201"/>
      <c r="CV323" s="178">
        <f>AVERAGE(CV322,CV325)</f>
        <v>245</v>
      </c>
      <c r="CW323" s="178">
        <f t="shared" ref="CW323" si="125">AVERAGE(CW322,CW325)</f>
        <v>265</v>
      </c>
      <c r="CX323" s="178">
        <f t="shared" ref="CX323" si="126">AVERAGE(CX322,CX325)</f>
        <v>255</v>
      </c>
      <c r="CY323" s="201"/>
      <c r="CZ323" s="178">
        <f>AVERAGE(CZ322,CZ325)</f>
        <v>300</v>
      </c>
      <c r="DA323" s="178">
        <f t="shared" ref="DA323" si="127">AVERAGE(DA322,DA325)</f>
        <v>335</v>
      </c>
      <c r="DB323" s="178">
        <f t="shared" ref="DB323" si="128">AVERAGE(DB322,DB325)</f>
        <v>317.5</v>
      </c>
      <c r="DC323" s="201"/>
      <c r="DD323" s="178">
        <f>AVERAGE(DD322,DD325)</f>
        <v>350</v>
      </c>
      <c r="DE323" s="178">
        <f t="shared" ref="DE323" si="129">AVERAGE(DE322,DE325)</f>
        <v>435</v>
      </c>
      <c r="DF323" s="178">
        <f t="shared" ref="DF323" si="130">AVERAGE(DF322,DF325)</f>
        <v>392.5</v>
      </c>
      <c r="DG323" s="201"/>
      <c r="DH323" s="178">
        <f>AVERAGE(DH322,DH325)</f>
        <v>115</v>
      </c>
      <c r="DI323" s="178">
        <f t="shared" ref="DI323" si="131">AVERAGE(DI322,DI325)</f>
        <v>165</v>
      </c>
      <c r="DJ323" s="178">
        <f t="shared" ref="DJ323" si="132">AVERAGE(DJ322,DJ325)</f>
        <v>140</v>
      </c>
      <c r="DK323" s="201"/>
      <c r="DL323" s="178">
        <f>AVERAGE(DL322,DL325)</f>
        <v>240</v>
      </c>
      <c r="DM323" s="178">
        <f t="shared" ref="DM323" si="133">AVERAGE(DM322,DM325)</f>
        <v>280</v>
      </c>
      <c r="DN323" s="178">
        <f t="shared" ref="DN323" si="134">AVERAGE(DN322,DN325)</f>
        <v>260</v>
      </c>
      <c r="DO323" s="201"/>
      <c r="DP323" s="178">
        <f>AVERAGE(DP322,DP325)</f>
        <v>340</v>
      </c>
      <c r="DQ323" s="178">
        <f t="shared" ref="DQ323" si="135">AVERAGE(DQ322,DQ325)</f>
        <v>390</v>
      </c>
      <c r="DR323" s="178">
        <f t="shared" ref="DR323" si="136">AVERAGE(DR322,DR325)</f>
        <v>365</v>
      </c>
      <c r="DS323" s="201"/>
      <c r="DT323" s="178">
        <f>AVERAGE(DT322,DT325)</f>
        <v>420</v>
      </c>
      <c r="DU323" s="178">
        <f t="shared" ref="DU323" si="137">AVERAGE(DU322,DU325)</f>
        <v>445</v>
      </c>
      <c r="DV323" s="178">
        <f t="shared" ref="DV323" si="138">AVERAGE(DV322,DV325)</f>
        <v>432.5</v>
      </c>
      <c r="DW323" s="201"/>
      <c r="DX323" s="178">
        <f>AVERAGE(DX322,DX325)</f>
        <v>135</v>
      </c>
      <c r="DY323" s="178">
        <f t="shared" ref="DY323" si="139">AVERAGE(DY322,DY325)</f>
        <v>165</v>
      </c>
      <c r="DZ323" s="178">
        <f t="shared" ref="DZ323" si="140">AVERAGE(DZ322,DZ325)</f>
        <v>150</v>
      </c>
      <c r="EA323" s="201"/>
      <c r="EB323" s="178">
        <f>AVERAGE(EB322,EB325)</f>
        <v>250</v>
      </c>
      <c r="EC323" s="178">
        <f t="shared" ref="EC323" si="141">AVERAGE(EC322,EC325)</f>
        <v>330</v>
      </c>
      <c r="ED323" s="178">
        <f t="shared" ref="ED323" si="142">AVERAGE(ED322,ED325)</f>
        <v>290</v>
      </c>
      <c r="EE323" s="201"/>
      <c r="EF323" s="178">
        <f>AVERAGE(EF322,EF325)</f>
        <v>315</v>
      </c>
      <c r="EG323" s="178">
        <f t="shared" ref="EG323" si="143">AVERAGE(EG322,EG325)</f>
        <v>370</v>
      </c>
      <c r="EH323" s="178">
        <f t="shared" ref="EH323" si="144">AVERAGE(EH322,EH325)</f>
        <v>342.5</v>
      </c>
      <c r="EI323" s="201"/>
      <c r="EJ323" s="178">
        <f>AVERAGE(EJ322,EJ325)</f>
        <v>410</v>
      </c>
      <c r="EK323" s="178">
        <f t="shared" ref="EK323" si="145">AVERAGE(EK322,EK325)</f>
        <v>470</v>
      </c>
      <c r="EL323" s="178">
        <f t="shared" ref="EL323" si="146">AVERAGE(EL322,EL325)</f>
        <v>440</v>
      </c>
      <c r="EM323" s="201"/>
      <c r="EN323" s="178">
        <f>AVERAGE(EN322,EN325)</f>
        <v>140</v>
      </c>
      <c r="EO323" s="178">
        <f t="shared" ref="EO323" si="147">AVERAGE(EO322,EO325)</f>
        <v>180</v>
      </c>
      <c r="EP323" s="178">
        <f t="shared" ref="EP323" si="148">AVERAGE(EP322,EP325)</f>
        <v>160</v>
      </c>
      <c r="EQ323" s="201"/>
      <c r="ER323" s="179" t="s">
        <v>0</v>
      </c>
      <c r="ES323" s="180" t="s">
        <v>0</v>
      </c>
      <c r="ET323" s="181" t="s">
        <v>0</v>
      </c>
      <c r="EU323" s="201"/>
      <c r="EV323" s="178">
        <f>AVERAGE(EV322,EV325)</f>
        <v>280</v>
      </c>
      <c r="EW323" s="178">
        <f t="shared" ref="EW323" si="149">AVERAGE(EW322,EW325)</f>
        <v>350</v>
      </c>
      <c r="EX323" s="178">
        <f t="shared" ref="EX323" si="150">AVERAGE(EX322,EX325)</f>
        <v>315</v>
      </c>
      <c r="EY323" s="201"/>
      <c r="EZ323" s="178">
        <f>AVERAGE(EZ322,EZ325)</f>
        <v>400</v>
      </c>
      <c r="FA323" s="178">
        <f t="shared" ref="FA323" si="151">AVERAGE(FA322,FA325)</f>
        <v>500</v>
      </c>
      <c r="FB323" s="178">
        <f t="shared" ref="FB323" si="152">AVERAGE(FB322,FB325)</f>
        <v>450</v>
      </c>
      <c r="FC323" s="201"/>
      <c r="FD323" s="178">
        <f>AVERAGE(FD322,FD325)</f>
        <v>100</v>
      </c>
      <c r="FE323" s="178">
        <f t="shared" ref="FE323" si="153">AVERAGE(FE322,FE325)</f>
        <v>140</v>
      </c>
      <c r="FF323" s="178">
        <f t="shared" ref="FF323" si="154">AVERAGE(FF322,FF325)</f>
        <v>120</v>
      </c>
      <c r="FG323" s="201"/>
      <c r="FH323" s="178">
        <f>AVERAGE(FH322,FH325)</f>
        <v>250</v>
      </c>
      <c r="FI323" s="178">
        <f t="shared" ref="FI323" si="155">AVERAGE(FI322,FI325)</f>
        <v>300</v>
      </c>
      <c r="FJ323" s="178">
        <f t="shared" ref="FJ323" si="156">AVERAGE(FJ322,FJ325)</f>
        <v>275</v>
      </c>
      <c r="FK323" s="201"/>
      <c r="FL323" s="178">
        <f>AVERAGE(FL322,FL325)</f>
        <v>310</v>
      </c>
      <c r="FM323" s="178">
        <f t="shared" ref="FM323" si="157">AVERAGE(FM322,FM325)</f>
        <v>350</v>
      </c>
      <c r="FN323" s="178">
        <f t="shared" ref="FN323" si="158">AVERAGE(FN322,FN325)</f>
        <v>330</v>
      </c>
      <c r="FO323" s="201"/>
      <c r="FP323" s="178">
        <f>AVERAGE(FP322,FP325)</f>
        <v>380</v>
      </c>
      <c r="FQ323" s="178">
        <f t="shared" ref="FQ323" si="159">AVERAGE(FQ322,FQ325)</f>
        <v>430</v>
      </c>
      <c r="FR323" s="178">
        <f t="shared" ref="FR323" si="160">AVERAGE(FR322,FR325)</f>
        <v>405</v>
      </c>
      <c r="FS323" s="201"/>
      <c r="FT323" s="178">
        <f>AVERAGE(FT322,FT325)</f>
        <v>110</v>
      </c>
      <c r="FU323" s="178">
        <f t="shared" ref="FU323" si="161">AVERAGE(FU322,FU325)</f>
        <v>155</v>
      </c>
      <c r="FV323" s="178">
        <f t="shared" ref="FV323" si="162">AVERAGE(FV322,FV325)</f>
        <v>132.5</v>
      </c>
      <c r="FW323" s="201"/>
      <c r="FX323" s="178">
        <f>AVERAGE(FX322,FX325)</f>
        <v>275</v>
      </c>
      <c r="FY323" s="178">
        <f t="shared" ref="FY323" si="163">AVERAGE(FY322,FY325)</f>
        <v>310</v>
      </c>
      <c r="FZ323" s="178">
        <f t="shared" ref="FZ323" si="164">AVERAGE(FZ322,FZ325)</f>
        <v>292.5</v>
      </c>
      <c r="GA323" s="202"/>
    </row>
    <row r="324" spans="1:183" x14ac:dyDescent="0.35">
      <c r="A324" s="2">
        <f t="shared" si="0"/>
        <v>1</v>
      </c>
      <c r="B324" s="2">
        <f t="shared" si="1"/>
        <v>2025</v>
      </c>
      <c r="C324" s="32">
        <v>45660</v>
      </c>
      <c r="D324" s="178">
        <f>AVERAGE(D322,D325)</f>
        <v>350</v>
      </c>
      <c r="E324" s="178">
        <f t="shared" ref="E324:F324" si="165">AVERAGE(E322,E325)</f>
        <v>400</v>
      </c>
      <c r="F324" s="178">
        <f t="shared" si="165"/>
        <v>375</v>
      </c>
      <c r="G324" s="201"/>
      <c r="H324" s="178">
        <f>AVERAGE(H322,H325)</f>
        <v>275</v>
      </c>
      <c r="I324" s="178">
        <f t="shared" ref="I324" si="166">AVERAGE(I322,I325)</f>
        <v>325</v>
      </c>
      <c r="J324" s="178">
        <f t="shared" ref="J324" si="167">AVERAGE(J322,J325)</f>
        <v>300</v>
      </c>
      <c r="K324" s="201"/>
      <c r="L324" s="178">
        <f>AVERAGE(L322,L325)</f>
        <v>370</v>
      </c>
      <c r="M324" s="178">
        <f t="shared" ref="M324" si="168">AVERAGE(M322,M325)</f>
        <v>410</v>
      </c>
      <c r="N324" s="178">
        <f t="shared" ref="N324" si="169">AVERAGE(N322,N325)</f>
        <v>390</v>
      </c>
      <c r="O324" s="201"/>
      <c r="P324" s="178">
        <f>AVERAGE(P322,P325)</f>
        <v>100</v>
      </c>
      <c r="Q324" s="178">
        <f t="shared" ref="Q324" si="170">AVERAGE(Q322,Q325)</f>
        <v>150</v>
      </c>
      <c r="R324" s="178">
        <f t="shared" ref="R324" si="171">AVERAGE(R322,R325)</f>
        <v>125</v>
      </c>
      <c r="S324" s="201"/>
      <c r="T324" s="178">
        <f>AVERAGE(T322,T325)</f>
        <v>240</v>
      </c>
      <c r="U324" s="178">
        <f t="shared" ref="U324" si="172">AVERAGE(U322,U325)</f>
        <v>280</v>
      </c>
      <c r="V324" s="178">
        <f t="shared" ref="V324" si="173">AVERAGE(V322,V325)</f>
        <v>260</v>
      </c>
      <c r="W324" s="201"/>
      <c r="X324" s="178">
        <f>AVERAGE(X322,X325)</f>
        <v>280</v>
      </c>
      <c r="Y324" s="178">
        <f t="shared" ref="Y324" si="174">AVERAGE(Y322,Y325)</f>
        <v>350</v>
      </c>
      <c r="Z324" s="178">
        <f t="shared" ref="Z324" si="175">AVERAGE(Z322,Z325)</f>
        <v>315</v>
      </c>
      <c r="AA324" s="201"/>
      <c r="AB324" s="178">
        <f>AVERAGE(AB322,AB325)</f>
        <v>370</v>
      </c>
      <c r="AC324" s="178">
        <f t="shared" ref="AC324" si="176">AVERAGE(AC322,AC325)</f>
        <v>420</v>
      </c>
      <c r="AD324" s="178">
        <f t="shared" ref="AD324" si="177">AVERAGE(AD322,AD325)</f>
        <v>395</v>
      </c>
      <c r="AE324" s="201"/>
      <c r="AF324" s="178">
        <f>AVERAGE(AF322,AF325)</f>
        <v>120</v>
      </c>
      <c r="AG324" s="178">
        <f t="shared" ref="AG324" si="178">AVERAGE(AG322,AG325)</f>
        <v>170</v>
      </c>
      <c r="AH324" s="178">
        <f t="shared" ref="AH324" si="179">AVERAGE(AH322,AH325)</f>
        <v>145</v>
      </c>
      <c r="AI324" s="201"/>
      <c r="AJ324" s="178">
        <f>AVERAGE(AJ322,AJ325)</f>
        <v>275</v>
      </c>
      <c r="AK324" s="178">
        <f t="shared" ref="AK324" si="180">AVERAGE(AK322,AK325)</f>
        <v>350</v>
      </c>
      <c r="AL324" s="178">
        <f t="shared" ref="AL324" si="181">AVERAGE(AL322,AL325)</f>
        <v>312.5</v>
      </c>
      <c r="AM324" s="201"/>
      <c r="AN324" s="178">
        <f>AVERAGE(AN322,AN325)</f>
        <v>260</v>
      </c>
      <c r="AO324" s="178">
        <f t="shared" ref="AO324" si="182">AVERAGE(AO322,AO325)</f>
        <v>300</v>
      </c>
      <c r="AP324" s="178">
        <f t="shared" ref="AP324" si="183">AVERAGE(AP322,AP325)</f>
        <v>280</v>
      </c>
      <c r="AQ324" s="201"/>
      <c r="AR324" s="178">
        <f>AVERAGE(AR322,AR325)</f>
        <v>375</v>
      </c>
      <c r="AS324" s="178">
        <f t="shared" ref="AS324" si="184">AVERAGE(AS322,AS325)</f>
        <v>455</v>
      </c>
      <c r="AT324" s="178">
        <f t="shared" ref="AT324" si="185">AVERAGE(AT322,AT325)</f>
        <v>415</v>
      </c>
      <c r="AU324" s="201"/>
      <c r="AV324" s="178">
        <f>AVERAGE(AV322,AV325)</f>
        <v>110</v>
      </c>
      <c r="AW324" s="178">
        <f t="shared" ref="AW324" si="186">AVERAGE(AW322,AW325)</f>
        <v>160</v>
      </c>
      <c r="AX324" s="178">
        <f t="shared" ref="AX324" si="187">AVERAGE(AX322,AX325)</f>
        <v>135</v>
      </c>
      <c r="AY324" s="201"/>
      <c r="AZ324" s="178">
        <f>AVERAGE(AZ322,AZ325)</f>
        <v>230</v>
      </c>
      <c r="BA324" s="178">
        <f t="shared" ref="BA324" si="188">AVERAGE(BA322,BA325)</f>
        <v>270</v>
      </c>
      <c r="BB324" s="178">
        <f t="shared" ref="BB324" si="189">AVERAGE(BB322,BB325)</f>
        <v>250</v>
      </c>
      <c r="BC324" s="201"/>
      <c r="BD324" s="178">
        <f>AVERAGE(BD322,BD325)</f>
        <v>350</v>
      </c>
      <c r="BE324" s="178">
        <f t="shared" ref="BE324" si="190">AVERAGE(BE322,BE325)</f>
        <v>390</v>
      </c>
      <c r="BF324" s="178">
        <f t="shared" ref="BF324" si="191">AVERAGE(BF322,BF325)</f>
        <v>370</v>
      </c>
      <c r="BG324" s="201"/>
      <c r="BH324" s="178">
        <f>AVERAGE(BH322,BH325)</f>
        <v>435</v>
      </c>
      <c r="BI324" s="178">
        <f t="shared" ref="BI324" si="192">AVERAGE(BI322,BI325)</f>
        <v>510</v>
      </c>
      <c r="BJ324" s="178">
        <f t="shared" ref="BJ324" si="193">AVERAGE(BJ322,BJ325)</f>
        <v>472.5</v>
      </c>
      <c r="BK324" s="201"/>
      <c r="BL324" s="178">
        <f>AVERAGE(BL322,BL325)</f>
        <v>210</v>
      </c>
      <c r="BM324" s="178">
        <f t="shared" ref="BM324" si="194">AVERAGE(BM322,BM325)</f>
        <v>250</v>
      </c>
      <c r="BN324" s="178">
        <f t="shared" ref="BN324" si="195">AVERAGE(BN322,BN325)</f>
        <v>230</v>
      </c>
      <c r="BO324" s="201"/>
      <c r="BP324" s="178">
        <f>AVERAGE(BP322,BP325)</f>
        <v>320</v>
      </c>
      <c r="BQ324" s="178">
        <f t="shared" ref="BQ324" si="196">AVERAGE(BQ322,BQ325)</f>
        <v>380</v>
      </c>
      <c r="BR324" s="178">
        <f t="shared" ref="BR324" si="197">AVERAGE(BR322,BR325)</f>
        <v>350</v>
      </c>
      <c r="BS324" s="201"/>
      <c r="BT324" s="178">
        <f>AVERAGE(BT322,BT325)</f>
        <v>270</v>
      </c>
      <c r="BU324" s="178">
        <f t="shared" ref="BU324" si="198">AVERAGE(BU322,BU325)</f>
        <v>305</v>
      </c>
      <c r="BV324" s="178">
        <f t="shared" ref="BV324" si="199">AVERAGE(BV322,BV325)</f>
        <v>287.5</v>
      </c>
      <c r="BW324" s="201"/>
      <c r="BX324" s="178">
        <f>AVERAGE(BX322,BX325)</f>
        <v>370</v>
      </c>
      <c r="BY324" s="178">
        <f t="shared" ref="BY324" si="200">AVERAGE(BY322,BY325)</f>
        <v>435</v>
      </c>
      <c r="BZ324" s="178">
        <f t="shared" ref="BZ324" si="201">AVERAGE(BZ322,BZ325)</f>
        <v>402.5</v>
      </c>
      <c r="CA324" s="201"/>
      <c r="CB324" s="178">
        <f>AVERAGE(CB322,CB325)</f>
        <v>110</v>
      </c>
      <c r="CC324" s="178">
        <f t="shared" ref="CC324" si="202">AVERAGE(CC322,CC325)</f>
        <v>150</v>
      </c>
      <c r="CD324" s="178">
        <f t="shared" ref="CD324" si="203">AVERAGE(CD322,CD325)</f>
        <v>130</v>
      </c>
      <c r="CE324" s="201"/>
      <c r="CF324" s="178">
        <f>AVERAGE(CF322,CF325)</f>
        <v>240</v>
      </c>
      <c r="CG324" s="178">
        <f t="shared" ref="CG324" si="204">AVERAGE(CG322,CG325)</f>
        <v>270</v>
      </c>
      <c r="CH324" s="178">
        <f t="shared" ref="CH324" si="205">AVERAGE(CH322,CH325)</f>
        <v>255</v>
      </c>
      <c r="CI324" s="201"/>
      <c r="CJ324" s="178">
        <f>AVERAGE(CJ322,CJ325)</f>
        <v>320</v>
      </c>
      <c r="CK324" s="178">
        <f t="shared" ref="CK324" si="206">AVERAGE(CK322,CK325)</f>
        <v>345</v>
      </c>
      <c r="CL324" s="178">
        <f t="shared" ref="CL324" si="207">AVERAGE(CL322,CL325)</f>
        <v>332.5</v>
      </c>
      <c r="CM324" s="201"/>
      <c r="CN324" s="178">
        <f>AVERAGE(CN322,CN325)</f>
        <v>440</v>
      </c>
      <c r="CO324" s="178">
        <f t="shared" ref="CO324" si="208">AVERAGE(CO322,CO325)</f>
        <v>475</v>
      </c>
      <c r="CP324" s="178">
        <f t="shared" ref="CP324" si="209">AVERAGE(CP322,CP325)</f>
        <v>457.5</v>
      </c>
      <c r="CQ324" s="201"/>
      <c r="CR324" s="178">
        <f>AVERAGE(CR322,CR325)</f>
        <v>170</v>
      </c>
      <c r="CS324" s="178">
        <f t="shared" ref="CS324" si="210">AVERAGE(CS322,CS325)</f>
        <v>180</v>
      </c>
      <c r="CT324" s="178">
        <f t="shared" ref="CT324" si="211">AVERAGE(CT322,CT325)</f>
        <v>175</v>
      </c>
      <c r="CU324" s="201"/>
      <c r="CV324" s="178">
        <f>AVERAGE(CV322,CV325)</f>
        <v>245</v>
      </c>
      <c r="CW324" s="178">
        <f t="shared" ref="CW324" si="212">AVERAGE(CW322,CW325)</f>
        <v>265</v>
      </c>
      <c r="CX324" s="178">
        <f t="shared" ref="CX324" si="213">AVERAGE(CX322,CX325)</f>
        <v>255</v>
      </c>
      <c r="CY324" s="201"/>
      <c r="CZ324" s="178">
        <f>AVERAGE(CZ322,CZ325)</f>
        <v>300</v>
      </c>
      <c r="DA324" s="178">
        <f t="shared" ref="DA324" si="214">AVERAGE(DA322,DA325)</f>
        <v>335</v>
      </c>
      <c r="DB324" s="178">
        <f t="shared" ref="DB324" si="215">AVERAGE(DB322,DB325)</f>
        <v>317.5</v>
      </c>
      <c r="DC324" s="201"/>
      <c r="DD324" s="178">
        <f>AVERAGE(DD322,DD325)</f>
        <v>350</v>
      </c>
      <c r="DE324" s="178">
        <f t="shared" ref="DE324" si="216">AVERAGE(DE322,DE325)</f>
        <v>435</v>
      </c>
      <c r="DF324" s="178">
        <f t="shared" ref="DF324" si="217">AVERAGE(DF322,DF325)</f>
        <v>392.5</v>
      </c>
      <c r="DG324" s="201"/>
      <c r="DH324" s="178">
        <f>AVERAGE(DH322,DH325)</f>
        <v>115</v>
      </c>
      <c r="DI324" s="178">
        <f t="shared" ref="DI324" si="218">AVERAGE(DI322,DI325)</f>
        <v>165</v>
      </c>
      <c r="DJ324" s="178">
        <f t="shared" ref="DJ324" si="219">AVERAGE(DJ322,DJ325)</f>
        <v>140</v>
      </c>
      <c r="DK324" s="201"/>
      <c r="DL324" s="178">
        <f>AVERAGE(DL322,DL325)</f>
        <v>240</v>
      </c>
      <c r="DM324" s="178">
        <f t="shared" ref="DM324" si="220">AVERAGE(DM322,DM325)</f>
        <v>280</v>
      </c>
      <c r="DN324" s="178">
        <f t="shared" ref="DN324" si="221">AVERAGE(DN322,DN325)</f>
        <v>260</v>
      </c>
      <c r="DO324" s="201"/>
      <c r="DP324" s="178">
        <f>AVERAGE(DP322,DP325)</f>
        <v>340</v>
      </c>
      <c r="DQ324" s="178">
        <f t="shared" ref="DQ324" si="222">AVERAGE(DQ322,DQ325)</f>
        <v>390</v>
      </c>
      <c r="DR324" s="178">
        <f t="shared" ref="DR324" si="223">AVERAGE(DR322,DR325)</f>
        <v>365</v>
      </c>
      <c r="DS324" s="201"/>
      <c r="DT324" s="178">
        <f>AVERAGE(DT322,DT325)</f>
        <v>420</v>
      </c>
      <c r="DU324" s="178">
        <f t="shared" ref="DU324" si="224">AVERAGE(DU322,DU325)</f>
        <v>445</v>
      </c>
      <c r="DV324" s="178">
        <f t="shared" ref="DV324" si="225">AVERAGE(DV322,DV325)</f>
        <v>432.5</v>
      </c>
      <c r="DW324" s="201"/>
      <c r="DX324" s="178">
        <f>AVERAGE(DX322,DX325)</f>
        <v>135</v>
      </c>
      <c r="DY324" s="178">
        <f t="shared" ref="DY324" si="226">AVERAGE(DY322,DY325)</f>
        <v>165</v>
      </c>
      <c r="DZ324" s="178">
        <f t="shared" ref="DZ324" si="227">AVERAGE(DZ322,DZ325)</f>
        <v>150</v>
      </c>
      <c r="EA324" s="201"/>
      <c r="EB324" s="178">
        <f>AVERAGE(EB322,EB325)</f>
        <v>250</v>
      </c>
      <c r="EC324" s="178">
        <f t="shared" ref="EC324" si="228">AVERAGE(EC322,EC325)</f>
        <v>330</v>
      </c>
      <c r="ED324" s="178">
        <f t="shared" ref="ED324" si="229">AVERAGE(ED322,ED325)</f>
        <v>290</v>
      </c>
      <c r="EE324" s="201"/>
      <c r="EF324" s="178">
        <f>AVERAGE(EF322,EF325)</f>
        <v>315</v>
      </c>
      <c r="EG324" s="178">
        <f t="shared" ref="EG324" si="230">AVERAGE(EG322,EG325)</f>
        <v>370</v>
      </c>
      <c r="EH324" s="178">
        <f t="shared" ref="EH324" si="231">AVERAGE(EH322,EH325)</f>
        <v>342.5</v>
      </c>
      <c r="EI324" s="201"/>
      <c r="EJ324" s="178">
        <f>AVERAGE(EJ322,EJ325)</f>
        <v>410</v>
      </c>
      <c r="EK324" s="178">
        <f t="shared" ref="EK324" si="232">AVERAGE(EK322,EK325)</f>
        <v>470</v>
      </c>
      <c r="EL324" s="178">
        <f t="shared" ref="EL324" si="233">AVERAGE(EL322,EL325)</f>
        <v>440</v>
      </c>
      <c r="EM324" s="201"/>
      <c r="EN324" s="178">
        <f>AVERAGE(EN322,EN325)</f>
        <v>140</v>
      </c>
      <c r="EO324" s="178">
        <f t="shared" ref="EO324" si="234">AVERAGE(EO322,EO325)</f>
        <v>180</v>
      </c>
      <c r="EP324" s="178">
        <f t="shared" ref="EP324" si="235">AVERAGE(EP322,EP325)</f>
        <v>160</v>
      </c>
      <c r="EQ324" s="201"/>
      <c r="ER324" s="179" t="s">
        <v>0</v>
      </c>
      <c r="ES324" s="180" t="s">
        <v>0</v>
      </c>
      <c r="ET324" s="181" t="s">
        <v>0</v>
      </c>
      <c r="EU324" s="201"/>
      <c r="EV324" s="178">
        <f>AVERAGE(EV322,EV325)</f>
        <v>280</v>
      </c>
      <c r="EW324" s="178">
        <f t="shared" ref="EW324" si="236">AVERAGE(EW322,EW325)</f>
        <v>350</v>
      </c>
      <c r="EX324" s="178">
        <f t="shared" ref="EX324" si="237">AVERAGE(EX322,EX325)</f>
        <v>315</v>
      </c>
      <c r="EY324" s="201"/>
      <c r="EZ324" s="178">
        <f>AVERAGE(EZ322,EZ325)</f>
        <v>400</v>
      </c>
      <c r="FA324" s="178">
        <f t="shared" ref="FA324" si="238">AVERAGE(FA322,FA325)</f>
        <v>500</v>
      </c>
      <c r="FB324" s="178">
        <f t="shared" ref="FB324" si="239">AVERAGE(FB322,FB325)</f>
        <v>450</v>
      </c>
      <c r="FC324" s="201"/>
      <c r="FD324" s="178">
        <f>AVERAGE(FD322,FD325)</f>
        <v>100</v>
      </c>
      <c r="FE324" s="178">
        <f t="shared" ref="FE324" si="240">AVERAGE(FE322,FE325)</f>
        <v>140</v>
      </c>
      <c r="FF324" s="178">
        <f t="shared" ref="FF324" si="241">AVERAGE(FF322,FF325)</f>
        <v>120</v>
      </c>
      <c r="FG324" s="201"/>
      <c r="FH324" s="178">
        <f>AVERAGE(FH322,FH325)</f>
        <v>250</v>
      </c>
      <c r="FI324" s="178">
        <f t="shared" ref="FI324" si="242">AVERAGE(FI322,FI325)</f>
        <v>300</v>
      </c>
      <c r="FJ324" s="178">
        <f t="shared" ref="FJ324" si="243">AVERAGE(FJ322,FJ325)</f>
        <v>275</v>
      </c>
      <c r="FK324" s="201"/>
      <c r="FL324" s="178">
        <f>AVERAGE(FL322,FL325)</f>
        <v>310</v>
      </c>
      <c r="FM324" s="178">
        <f t="shared" ref="FM324" si="244">AVERAGE(FM322,FM325)</f>
        <v>350</v>
      </c>
      <c r="FN324" s="178">
        <f t="shared" ref="FN324" si="245">AVERAGE(FN322,FN325)</f>
        <v>330</v>
      </c>
      <c r="FO324" s="201"/>
      <c r="FP324" s="178">
        <f>AVERAGE(FP322,FP325)</f>
        <v>380</v>
      </c>
      <c r="FQ324" s="178">
        <f t="shared" ref="FQ324" si="246">AVERAGE(FQ322,FQ325)</f>
        <v>430</v>
      </c>
      <c r="FR324" s="178">
        <f t="shared" ref="FR324" si="247">AVERAGE(FR322,FR325)</f>
        <v>405</v>
      </c>
      <c r="FS324" s="201"/>
      <c r="FT324" s="178">
        <f>AVERAGE(FT322,FT325)</f>
        <v>110</v>
      </c>
      <c r="FU324" s="178">
        <f t="shared" ref="FU324" si="248">AVERAGE(FU322,FU325)</f>
        <v>155</v>
      </c>
      <c r="FV324" s="178">
        <f t="shared" ref="FV324" si="249">AVERAGE(FV322,FV325)</f>
        <v>132.5</v>
      </c>
      <c r="FW324" s="201"/>
      <c r="FX324" s="178">
        <f>AVERAGE(FX322,FX325)</f>
        <v>275</v>
      </c>
      <c r="FY324" s="178">
        <f t="shared" ref="FY324" si="250">AVERAGE(FY322,FY325)</f>
        <v>310</v>
      </c>
      <c r="FZ324" s="178">
        <f t="shared" ref="FZ324" si="251">AVERAGE(FZ322,FZ325)</f>
        <v>292.5</v>
      </c>
      <c r="GA324" s="202"/>
    </row>
    <row r="325" spans="1:183" x14ac:dyDescent="0.35">
      <c r="A325" s="2">
        <f t="shared" si="0"/>
        <v>1</v>
      </c>
      <c r="B325" s="2">
        <f t="shared" si="1"/>
        <v>2025</v>
      </c>
      <c r="C325" s="32">
        <v>45667</v>
      </c>
      <c r="D325" s="203">
        <v>350</v>
      </c>
      <c r="E325" s="204">
        <v>400</v>
      </c>
      <c r="F325" s="205">
        <f t="shared" ref="F325:F326" si="252">IF(ISNUMBER(E325),(E325-D325)/2+D325,"N/A")</f>
        <v>375</v>
      </c>
      <c r="G325" s="200" t="str">
        <f t="shared" ref="G325:G326" si="253">IF(ISNUMBER(F325),((IF(E325="N/A","N/A",(IF((IF(ISNUMBER(F324),F325-F324,F325-F323))=0,"Steady",(IF(ISNUMBER(F324),F325-F324,F325-F323))))))),"N/A")</f>
        <v>Steady</v>
      </c>
      <c r="H325" s="203">
        <v>275</v>
      </c>
      <c r="I325" s="204">
        <v>325</v>
      </c>
      <c r="J325" s="205">
        <f t="shared" ref="J325:J326" si="254">IF(ISNUMBER(I325),(I325-H325)/2+H325,"N/A")</f>
        <v>300</v>
      </c>
      <c r="K325" s="200" t="str">
        <f t="shared" ref="K325:K326" si="255">IF(ISNUMBER(J325),((IF(I325="N/A","N/A",(IF((IF(ISNUMBER(J324),J325-J324,J325-J323))=0,"Steady",(IF(ISNUMBER(J324),J325-J324,J325-J323))))))),"N/A")</f>
        <v>Steady</v>
      </c>
      <c r="L325" s="203">
        <v>370</v>
      </c>
      <c r="M325" s="204">
        <v>410</v>
      </c>
      <c r="N325" s="205">
        <f t="shared" ref="N325:N326" si="256">IF(ISNUMBER(M325),(M325-L325)/2+L325,"N/A")</f>
        <v>390</v>
      </c>
      <c r="O325" s="200" t="str">
        <f t="shared" ref="O325:O326" si="257">IF(ISNUMBER(N325),((IF(M325="N/A","N/A",(IF((IF(ISNUMBER(N324),N325-N324,N325-N323))=0,"Steady",(IF(ISNUMBER(N324),N325-N324,N325-N323))))))),"N/A")</f>
        <v>Steady</v>
      </c>
      <c r="P325" s="203">
        <v>100</v>
      </c>
      <c r="Q325" s="204">
        <v>150</v>
      </c>
      <c r="R325" s="205">
        <f>IF(ISNUMBER(Q325),(Q325-P325)/2+P325,"N/A")</f>
        <v>125</v>
      </c>
      <c r="S325" s="200" t="str">
        <f>IF(ISNUMBER(R325),((IF(Q325="N/A","N/A",(IF((IF(ISNUMBER(R324),R325-R324,R325-R323))=0,"Steady",(IF(ISNUMBER(R324),R325-R324,R325-R323))))))),"N/A")</f>
        <v>Steady</v>
      </c>
      <c r="T325" s="203">
        <v>240</v>
      </c>
      <c r="U325" s="204">
        <v>280</v>
      </c>
      <c r="V325" s="205">
        <f t="shared" ref="V325:V326" si="258">IF(ISNUMBER(U325),(U325-T325)/2+T325,"N/A")</f>
        <v>260</v>
      </c>
      <c r="W325" s="200" t="str">
        <f t="shared" ref="W325:W326" si="259">IF(ISNUMBER(V325),((IF(U325="N/A","N/A",(IF((IF(ISNUMBER(V324),V325-V324,V325-V323))=0,"Steady",(IF(ISNUMBER(V324),V325-V324,V325-V323))))))),"N/A")</f>
        <v>Steady</v>
      </c>
      <c r="X325" s="203">
        <v>280</v>
      </c>
      <c r="Y325" s="204">
        <v>350</v>
      </c>
      <c r="Z325" s="205">
        <f t="shared" ref="Z325:Z326" si="260">IF(ISNUMBER(Y325),(Y325-X325)/2+X325,"N/A")</f>
        <v>315</v>
      </c>
      <c r="AA325" s="200" t="str">
        <f t="shared" ref="AA325:AA326" si="261">IF(ISNUMBER(Z325),((IF(Y325="N/A","N/A",(IF((IF(ISNUMBER(Z324),Z325-Z324,Z325-Z323))=0,"Steady",(IF(ISNUMBER(Z324),Z325-Z324,Z325-Z323))))))),"N/A")</f>
        <v>Steady</v>
      </c>
      <c r="AB325" s="203">
        <v>370</v>
      </c>
      <c r="AC325" s="204">
        <v>420</v>
      </c>
      <c r="AD325" s="205">
        <f t="shared" ref="AD325:AD326" si="262">IF(ISNUMBER(AC325),(AC325-AB325)/2+AB325,"N/A")</f>
        <v>395</v>
      </c>
      <c r="AE325" s="200" t="str">
        <f t="shared" ref="AE325:AE326" si="263">IF(ISNUMBER(AD325),((IF(AC325="N/A","N/A",(IF((IF(ISNUMBER(AD324),AD325-AD324,AD325-AD323))=0,"Steady",(IF(ISNUMBER(AD324),AD325-AD324,AD325-AD323))))))),"N/A")</f>
        <v>Steady</v>
      </c>
      <c r="AF325" s="203">
        <v>120</v>
      </c>
      <c r="AG325" s="204">
        <v>170</v>
      </c>
      <c r="AH325" s="205">
        <f t="shared" ref="AH325:AH326" si="264">IF(ISNUMBER(AG325),(AG325-AF325)/2+AF325,"N/A")</f>
        <v>145</v>
      </c>
      <c r="AI325" s="200" t="str">
        <f t="shared" ref="AI325:AI326" si="265">IF(ISNUMBER(AH325),((IF(AG325="N/A","N/A",(IF((IF(ISNUMBER(AH324),AH325-AH324,AH325-AH323))=0,"Steady",(IF(ISNUMBER(AH324),AH325-AH324,AH325-AH323))))))),"N/A")</f>
        <v>Steady</v>
      </c>
      <c r="AJ325" s="203">
        <v>275</v>
      </c>
      <c r="AK325" s="204">
        <v>350</v>
      </c>
      <c r="AL325" s="205">
        <f t="shared" ref="AL325:AL326" si="266">IF(ISNUMBER(AK325),(AK325-AJ325)/2+AJ325,"N/A")</f>
        <v>312.5</v>
      </c>
      <c r="AM325" s="200" t="str">
        <f t="shared" ref="AM325:AM326" si="267">IF(ISNUMBER(AL325),((IF(AK325="N/A","N/A",(IF((IF(ISNUMBER(AL324),AL325-AL324,AL325-AL323))=0,"Steady",(IF(ISNUMBER(AL324),AL325-AL324,AL325-AL323))))))),"N/A")</f>
        <v>Steady</v>
      </c>
      <c r="AN325" s="203">
        <v>260</v>
      </c>
      <c r="AO325" s="204">
        <v>300</v>
      </c>
      <c r="AP325" s="205">
        <f t="shared" ref="AP325:AP326" si="268">IF(ISNUMBER(AO325),(AO325-AN325)/2+AN325,"N/A")</f>
        <v>280</v>
      </c>
      <c r="AQ325" s="200" t="str">
        <f t="shared" ref="AQ325:AQ326" si="269">IF(ISNUMBER(AP325),((IF(AO325="N/A","N/A",(IF((IF(ISNUMBER(AP324),AP325-AP324,AP325-AP323))=0,"Steady",(IF(ISNUMBER(AP324),AP325-AP324,AP325-AP323))))))),"N/A")</f>
        <v>Steady</v>
      </c>
      <c r="AR325" s="203">
        <v>370</v>
      </c>
      <c r="AS325" s="204">
        <v>450</v>
      </c>
      <c r="AT325" s="205">
        <f t="shared" ref="AT325:AT326" si="270">IF(ISNUMBER(AS325),(AS325-AR325)/2+AR325,"N/A")</f>
        <v>410</v>
      </c>
      <c r="AU325" s="200">
        <f t="shared" ref="AU325:AU326" si="271">IF(ISNUMBER(AT325),((IF(AS325="N/A","N/A",(IF((IF(ISNUMBER(AT324),AT325-AT324,AT325-AT323))=0,"Steady",(IF(ISNUMBER(AT324),AT325-AT324,AT325-AT323))))))),"N/A")</f>
        <v>-5</v>
      </c>
      <c r="AV325" s="203">
        <v>110</v>
      </c>
      <c r="AW325" s="204">
        <v>160</v>
      </c>
      <c r="AX325" s="205">
        <f t="shared" ref="AX325:AX326" si="272">IF(ISNUMBER(AW325),(AW325-AV325)/2+AV325,"N/A")</f>
        <v>135</v>
      </c>
      <c r="AY325" s="200" t="str">
        <f t="shared" ref="AY325:AY326" si="273">IF(ISNUMBER(AX325),((IF(AW325="N/A","N/A",(IF((IF(ISNUMBER(AX324),AX325-AX324,AX325-AX323))=0,"Steady",(IF(ISNUMBER(AX324),AX325-AX324,AX325-AX323))))))),"N/A")</f>
        <v>Steady</v>
      </c>
      <c r="AZ325" s="203">
        <v>230</v>
      </c>
      <c r="BA325" s="204">
        <v>270</v>
      </c>
      <c r="BB325" s="205">
        <f t="shared" ref="BB325:BB326" si="274">IF(ISNUMBER(BA325),(BA325-AZ325)/2+AZ325,"N/A")</f>
        <v>250</v>
      </c>
      <c r="BC325" s="200" t="str">
        <f t="shared" ref="BC325:BC326" si="275">IF(ISNUMBER(BB325),((IF(BA325="N/A","N/A",(IF((IF(ISNUMBER(BB324),BB325-BB324,BB325-BB323))=0,"Steady",(IF(ISNUMBER(BB324),BB325-BB324,BB325-BB323))))))),"N/A")</f>
        <v>Steady</v>
      </c>
      <c r="BD325" s="203">
        <v>350</v>
      </c>
      <c r="BE325" s="204">
        <v>390</v>
      </c>
      <c r="BF325" s="205">
        <f>IF(ISNUMBER(BE325),(BE325-BD325)/2+BD325,"N/A")</f>
        <v>370</v>
      </c>
      <c r="BG325" s="200" t="str">
        <f>IF(ISNUMBER(BF325),((IF(BE325="N/A","N/A",(IF((IF(ISNUMBER(BF324),BF325-BF324,BF325-BF323))=0,"Steady",(IF(ISNUMBER(BF324),BF325-BF324,BF325-BF323))))))),"N/A")</f>
        <v>Steady</v>
      </c>
      <c r="BH325" s="203">
        <v>430</v>
      </c>
      <c r="BI325" s="204">
        <v>500</v>
      </c>
      <c r="BJ325" s="205">
        <f>IF(ISNUMBER(BI325),(BI325-BH325)/2+BH325,"N/A")</f>
        <v>465</v>
      </c>
      <c r="BK325" s="200">
        <f>IF(ISNUMBER(BJ325),((IF(BI325="N/A","N/A",(IF((IF(ISNUMBER(BJ324),BJ325-BJ324,BJ325-BJ323))=0,"Steady",(IF(ISNUMBER(BJ324),BJ325-BJ324,BJ325-BJ323))))))),"N/A")</f>
        <v>-7.5</v>
      </c>
      <c r="BL325" s="203">
        <v>210</v>
      </c>
      <c r="BM325" s="204">
        <v>250</v>
      </c>
      <c r="BN325" s="205">
        <f>IF(ISNUMBER(BM325),(BM325-BL325)/2+BL325,"N/A")</f>
        <v>230</v>
      </c>
      <c r="BO325" s="200" t="str">
        <f>IF(ISNUMBER(BN325),((IF(BM325="N/A","N/A",(IF((IF(ISNUMBER(BN324),BN325-BN324,BN325-BN323))=0,"Steady",(IF(ISNUMBER(BN324),BN325-BN324,BN325-BN323))))))),"N/A")</f>
        <v>Steady</v>
      </c>
      <c r="BP325" s="203">
        <v>320</v>
      </c>
      <c r="BQ325" s="204">
        <v>380</v>
      </c>
      <c r="BR325" s="205">
        <f>IF(ISNUMBER(BQ325),(BQ325-BP325)/2+BP325,"N/A")</f>
        <v>350</v>
      </c>
      <c r="BS325" s="200" t="str">
        <f>IF(ISNUMBER(BR325),((IF(BQ325="N/A","N/A",(IF((IF(ISNUMBER(BR324),BR325-BR324,BR325-BR323))=0,"Steady",(IF(ISNUMBER(BR324),BR325-BR324,BR325-BR323))))))),"N/A")</f>
        <v>Steady</v>
      </c>
      <c r="BT325" s="203">
        <v>270</v>
      </c>
      <c r="BU325" s="204">
        <v>310</v>
      </c>
      <c r="BV325" s="205">
        <f t="shared" ref="BV325:BV326" si="276">IF(ISNUMBER(BU325),(BU325-BT325)/2+BT325,"N/A")</f>
        <v>290</v>
      </c>
      <c r="BW325" s="200">
        <f t="shared" ref="BW325:BW326" si="277">IF(ISNUMBER(BV325),((IF(BU325="N/A","N/A",(IF((IF(ISNUMBER(BV324),BV325-BV324,BV325-BV323))=0,"Steady",(IF(ISNUMBER(BV324),BV325-BV324,BV325-BV323))))))),"N/A")</f>
        <v>2.5</v>
      </c>
      <c r="BX325" s="203">
        <v>360</v>
      </c>
      <c r="BY325" s="204">
        <v>430</v>
      </c>
      <c r="BZ325" s="205">
        <f t="shared" ref="BZ325:BZ326" si="278">IF(ISNUMBER(BY325),(BY325-BX325)/2+BX325,"N/A")</f>
        <v>395</v>
      </c>
      <c r="CA325" s="200">
        <f t="shared" ref="CA325:CA326" si="279">IF(ISNUMBER(BZ325),((IF(BY325="N/A","N/A",(IF((IF(ISNUMBER(BZ324),BZ325-BZ324,BZ325-BZ323))=0,"Steady",(IF(ISNUMBER(BZ324),BZ325-BZ324,BZ325-BZ323))))))),"N/A")</f>
        <v>-7.5</v>
      </c>
      <c r="CB325" s="203">
        <v>110</v>
      </c>
      <c r="CC325" s="204">
        <v>150</v>
      </c>
      <c r="CD325" s="205">
        <f t="shared" ref="CD325:CD326" si="280">IF(ISNUMBER(CC325),(CC325-CB325)/2+CB325,"N/A")</f>
        <v>130</v>
      </c>
      <c r="CE325" s="200" t="str">
        <f t="shared" ref="CE325:CE326" si="281">IF(ISNUMBER(CD325),((IF(CC325="N/A","N/A",(IF((IF(ISNUMBER(CD324),CD325-CD324,CD325-CD323))=0,"Steady",(IF(ISNUMBER(CD324),CD325-CD324,CD325-CD323))))))),"N/A")</f>
        <v>Steady</v>
      </c>
      <c r="CF325" s="203">
        <v>240</v>
      </c>
      <c r="CG325" s="204">
        <v>270</v>
      </c>
      <c r="CH325" s="205">
        <f t="shared" ref="CH325:CH326" si="282">IF(ISNUMBER(CG325),(CG325-CF325)/2+CF325,"N/A")</f>
        <v>255</v>
      </c>
      <c r="CI325" s="200" t="str">
        <f t="shared" ref="CI325:CI326" si="283">IF(ISNUMBER(CH325),((IF(CG325="N/A","N/A",(IF((IF(ISNUMBER(CH324),CH325-CH324,CH325-CH323))=0,"Steady",(IF(ISNUMBER(CH324),CH325-CH324,CH325-CH323))))))),"N/A")</f>
        <v>Steady</v>
      </c>
      <c r="CJ325" s="203">
        <v>320</v>
      </c>
      <c r="CK325" s="204">
        <v>350</v>
      </c>
      <c r="CL325" s="205">
        <f t="shared" ref="CL325:CL326" si="284">IF(ISNUMBER(CK325),(CK325-CJ325)/2+CJ325,"N/A")</f>
        <v>335</v>
      </c>
      <c r="CM325" s="200">
        <f t="shared" ref="CM325:CM326" si="285">IF(ISNUMBER(CL325),((IF(CK325="N/A","N/A",(IF((IF(ISNUMBER(CL324),CL325-CL324,CL325-CL323))=0,"Steady",(IF(ISNUMBER(CL324),CL325-CL324,CL325-CL323))))))),"N/A")</f>
        <v>2.5</v>
      </c>
      <c r="CN325" s="203">
        <v>430</v>
      </c>
      <c r="CO325" s="204">
        <v>470</v>
      </c>
      <c r="CP325" s="205">
        <f t="shared" ref="CP325:CP326" si="286">IF(ISNUMBER(CO325),(CO325-CN325)/2+CN325,"N/A")</f>
        <v>450</v>
      </c>
      <c r="CQ325" s="200">
        <f t="shared" ref="CQ325:CQ326" si="287">IF(ISNUMBER(CP325),((IF(CO325="N/A","N/A",(IF((IF(ISNUMBER(CP324),CP325-CP324,CP325-CP323))=0,"Steady",(IF(ISNUMBER(CP324),CP325-CP324,CP325-CP323))))))),"N/A")</f>
        <v>-7.5</v>
      </c>
      <c r="CR325" s="203">
        <v>170</v>
      </c>
      <c r="CS325" s="204">
        <v>180</v>
      </c>
      <c r="CT325" s="205">
        <f>IF(ISNUMBER(CS325),(CS325-CR325)/2+CR325,"N/A")</f>
        <v>175</v>
      </c>
      <c r="CU325" s="200" t="str">
        <f>IF(ISNUMBER(CT325),((IF(CS325="N/A","N/A",(IF((IF(ISNUMBER(CT324),CT325-CT324,CT325-CT323))=0,"Steady",(IF(ISNUMBER(CT324),CT325-CT324,CT325-CT323))))))),"N/A")</f>
        <v>Steady</v>
      </c>
      <c r="CV325" s="203">
        <v>245</v>
      </c>
      <c r="CW325" s="204">
        <v>265</v>
      </c>
      <c r="CX325" s="205">
        <f t="shared" ref="CX325:CX326" si="288">IF(ISNUMBER(CW325),(CW325-CV325)/2+CV325,"N/A")</f>
        <v>255</v>
      </c>
      <c r="CY325" s="200" t="str">
        <f t="shared" ref="CY325:CY326" si="289">IF(ISNUMBER(CX325),((IF(CW325="N/A","N/A",(IF((IF(ISNUMBER(CX324),CX325-CX324,CX325-CX323))=0,"Steady",(IF(ISNUMBER(CX324),CX325-CX324,CX325-CX323))))))),"N/A")</f>
        <v>Steady</v>
      </c>
      <c r="CZ325" s="203">
        <v>300</v>
      </c>
      <c r="DA325" s="204">
        <v>340</v>
      </c>
      <c r="DB325" s="205">
        <f t="shared" ref="DB325:DB326" si="290">IF(ISNUMBER(DA325),(DA325-CZ325)/2+CZ325,"N/A")</f>
        <v>320</v>
      </c>
      <c r="DC325" s="200">
        <f t="shared" ref="DC325:DC326" si="291">IF(ISNUMBER(DB325),((IF(DA325="N/A","N/A",(IF((IF(ISNUMBER(DB324),DB325-DB324,DB325-DB323))=0,"Steady",(IF(ISNUMBER(DB324),DB325-DB324,DB325-DB323))))))),"N/A")</f>
        <v>2.5</v>
      </c>
      <c r="DD325" s="203">
        <v>340</v>
      </c>
      <c r="DE325" s="204">
        <v>430</v>
      </c>
      <c r="DF325" s="205">
        <f t="shared" ref="DF325:DF326" si="292">IF(ISNUMBER(DE325),(DE325-DD325)/2+DD325,"N/A")</f>
        <v>385</v>
      </c>
      <c r="DG325" s="200">
        <f t="shared" ref="DG325:DG326" si="293">IF(ISNUMBER(DF325),((IF(DE325="N/A","N/A",(IF((IF(ISNUMBER(DF324),DF325-DF324,DF325-DF323))=0,"Steady",(IF(ISNUMBER(DF324),DF325-DF324,DF325-DF323))))))),"N/A")</f>
        <v>-7.5</v>
      </c>
      <c r="DH325" s="203">
        <v>115</v>
      </c>
      <c r="DI325" s="204">
        <v>165</v>
      </c>
      <c r="DJ325" s="205">
        <f t="shared" ref="DJ325:DJ326" si="294">IF(ISNUMBER(DI325),(DI325-DH325)/2+DH325,"N/A")</f>
        <v>140</v>
      </c>
      <c r="DK325" s="200" t="str">
        <f t="shared" ref="DK325:DK326" si="295">IF(ISNUMBER(DJ325),((IF(DI325="N/A","N/A",(IF((IF(ISNUMBER(DJ324),DJ325-DJ324,DJ325-DJ323))=0,"Steady",(IF(ISNUMBER(DJ324),DJ325-DJ324,DJ325-DJ323))))))),"N/A")</f>
        <v>Steady</v>
      </c>
      <c r="DL325" s="203">
        <v>240</v>
      </c>
      <c r="DM325" s="204">
        <v>280</v>
      </c>
      <c r="DN325" s="205">
        <f t="shared" ref="DN325:DN326" si="296">IF(ISNUMBER(DM325),(DM325-DL325)/2+DL325,"N/A")</f>
        <v>260</v>
      </c>
      <c r="DO325" s="200" t="str">
        <f t="shared" ref="DO325:DO326" si="297">IF(ISNUMBER(DN325),((IF(DM325="N/A","N/A",(IF((IF(ISNUMBER(DN324),DN325-DN324,DN325-DN323))=0,"Steady",(IF(ISNUMBER(DN324),DN325-DN324,DN325-DN323))))))),"N/A")</f>
        <v>Steady</v>
      </c>
      <c r="DP325" s="203">
        <v>340</v>
      </c>
      <c r="DQ325" s="204">
        <v>390</v>
      </c>
      <c r="DR325" s="205">
        <f t="shared" ref="DR325:DR326" si="298">IF(ISNUMBER(DQ325),(DQ325-DP325)/2+DP325,"N/A")</f>
        <v>365</v>
      </c>
      <c r="DS325" s="200" t="str">
        <f t="shared" ref="DS325:DS326" si="299">IF(ISNUMBER(DR325),((IF(DQ325="N/A","N/A",(IF((IF(ISNUMBER(DR324),DR325-DR324,DR325-DR323))=0,"Steady",(IF(ISNUMBER(DR324),DR325-DR324,DR325-DR323))))))),"N/A")</f>
        <v>Steady</v>
      </c>
      <c r="DT325" s="203">
        <v>420</v>
      </c>
      <c r="DU325" s="204">
        <v>440</v>
      </c>
      <c r="DV325" s="205">
        <f t="shared" ref="DV325:DV326" si="300">IF(ISNUMBER(DU325),(DU325-DT325)/2+DT325,"N/A")</f>
        <v>430</v>
      </c>
      <c r="DW325" s="200">
        <f t="shared" ref="DW325:DW326" si="301">IF(ISNUMBER(DV325),((IF(DU325="N/A","N/A",(IF((IF(ISNUMBER(DV324),DV325-DV324,DV325-DV323))=0,"Steady",(IF(ISNUMBER(DV324),DV325-DV324,DV325-DV323))))))),"N/A")</f>
        <v>-2.5</v>
      </c>
      <c r="DX325" s="203">
        <v>135</v>
      </c>
      <c r="DY325" s="204">
        <v>165</v>
      </c>
      <c r="DZ325" s="205">
        <f t="shared" ref="DZ325:DZ326" si="302">IF(ISNUMBER(DY325),(DY325-DX325)/2+DX325,"N/A")</f>
        <v>150</v>
      </c>
      <c r="EA325" s="200" t="str">
        <f t="shared" ref="EA325:EA326" si="303">IF(ISNUMBER(DZ325),((IF(DY325="N/A","N/A",(IF((IF(ISNUMBER(DZ324),DZ325-DZ324,DZ325-DZ323))=0,"Steady",(IF(ISNUMBER(DZ324),DZ325-DZ324,DZ325-DZ323))))))),"N/A")</f>
        <v>Steady</v>
      </c>
      <c r="EB325" s="203">
        <v>250</v>
      </c>
      <c r="EC325" s="204">
        <v>330</v>
      </c>
      <c r="ED325" s="205">
        <f t="shared" ref="ED325:ED326" si="304">IF(ISNUMBER(EC325),(EC325-EB325)/2+EB325,"N/A")</f>
        <v>290</v>
      </c>
      <c r="EE325" s="200" t="str">
        <f t="shared" ref="EE325:EE326" si="305">IF(ISNUMBER(ED325),((IF(EC325="N/A","N/A",(IF((IF(ISNUMBER(ED324),ED325-ED324,ED325-ED323))=0,"Steady",(IF(ISNUMBER(ED324),ED325-ED324,ED325-ED323))))))),"N/A")</f>
        <v>Steady</v>
      </c>
      <c r="EF325" s="203">
        <v>300</v>
      </c>
      <c r="EG325" s="204">
        <v>360</v>
      </c>
      <c r="EH325" s="205">
        <f t="shared" ref="EH325:EH326" si="306">IF(ISNUMBER(EG325),(EG325-EF325)/2+EF325,"N/A")</f>
        <v>330</v>
      </c>
      <c r="EI325" s="200">
        <f t="shared" ref="EI325:EI326" si="307">IF(ISNUMBER(EH325),((IF(EG325="N/A","N/A",(IF((IF(ISNUMBER(EH324),EH325-EH324,EH325-EH323))=0,"Steady",(IF(ISNUMBER(EH324),EH325-EH324,EH325-EH323))))))),"N/A")</f>
        <v>-12.5</v>
      </c>
      <c r="EJ325" s="203">
        <v>410</v>
      </c>
      <c r="EK325" s="204">
        <v>470</v>
      </c>
      <c r="EL325" s="205">
        <f t="shared" ref="EL325:EL326" si="308">IF(ISNUMBER(EK325),(EK325-EJ325)/2+EJ325,"N/A")</f>
        <v>440</v>
      </c>
      <c r="EM325" s="200" t="str">
        <f t="shared" ref="EM325:EM326" si="309">IF(ISNUMBER(EL325),((IF(EK325="N/A","N/A",(IF((IF(ISNUMBER(EL324),EL325-EL324,EL325-EL323))=0,"Steady",(IF(ISNUMBER(EL324),EL325-EL324,EL325-EL323))))))),"N/A")</f>
        <v>Steady</v>
      </c>
      <c r="EN325" s="203">
        <v>160</v>
      </c>
      <c r="EO325" s="204">
        <v>200</v>
      </c>
      <c r="EP325" s="205">
        <f t="shared" ref="EP325:EP326" si="310">IF(ISNUMBER(EO325),(EO325-EN325)/2+EN325,"N/A")</f>
        <v>180</v>
      </c>
      <c r="EQ325" s="200">
        <f t="shared" ref="EQ325:EQ326" si="311">IF(ISNUMBER(EP325),((IF(EO325="N/A","N/A",(IF((IF(ISNUMBER(EP324),EP325-EP324,EP325-EP323))=0,"Steady",(IF(ISNUMBER(EP324),EP325-EP324,EP325-EP323))))))),"N/A")</f>
        <v>20</v>
      </c>
      <c r="ER325" s="203" t="s">
        <v>0</v>
      </c>
      <c r="ES325" s="204" t="s">
        <v>0</v>
      </c>
      <c r="ET325" s="205" t="s">
        <v>0</v>
      </c>
      <c r="EU325" s="200" t="s">
        <v>0</v>
      </c>
      <c r="EV325" s="203">
        <v>280</v>
      </c>
      <c r="EW325" s="204">
        <v>350</v>
      </c>
      <c r="EX325" s="205">
        <f t="shared" ref="EX325:EX326" si="312">IF(ISNUMBER(EW325),(EW325-EV325)/2+EV325,"N/A")</f>
        <v>315</v>
      </c>
      <c r="EY325" s="200" t="str">
        <f t="shared" ref="EY325:EY326" si="313">IF(ISNUMBER(EX325),((IF(EW325="N/A","N/A",(IF((IF(ISNUMBER(EX324),EX325-EX324,EX325-EX323))=0,"Steady",(IF(ISNUMBER(EX324),EX325-EX324,EX325-EX323))))))),"N/A")</f>
        <v>Steady</v>
      </c>
      <c r="EZ325" s="203">
        <v>400</v>
      </c>
      <c r="FA325" s="204">
        <v>500</v>
      </c>
      <c r="FB325" s="205">
        <f t="shared" ref="FB325:FB326" si="314">IF(ISNUMBER(FA325),(FA325-EZ325)/2+EZ325,"N/A")</f>
        <v>450</v>
      </c>
      <c r="FC325" s="200" t="str">
        <f t="shared" ref="FC325:FC326" si="315">IF(ISNUMBER(FB325),((IF(FA325="N/A","N/A",(IF((IF(ISNUMBER(FB324),FB325-FB324,FB325-FB323))=0,"Steady",(IF(ISNUMBER(FB324),FB325-FB324,FB325-FB323))))))),"N/A")</f>
        <v>Steady</v>
      </c>
      <c r="FD325" s="203">
        <v>100</v>
      </c>
      <c r="FE325" s="204">
        <v>140</v>
      </c>
      <c r="FF325" s="205">
        <f t="shared" ref="FF325:FF326" si="316">IF(ISNUMBER(FE325),(FE325-FD325)/2+FD325,"N/A")</f>
        <v>120</v>
      </c>
      <c r="FG325" s="200" t="str">
        <f t="shared" ref="FG325:FG326" si="317">IF(ISNUMBER(FF325),((IF(FE325="N/A","N/A",(IF((IF(ISNUMBER(FF324),FF325-FF324,FF325-FF323))=0,"Steady",(IF(ISNUMBER(FF324),FF325-FF324,FF325-FF323))))))),"N/A")</f>
        <v>Steady</v>
      </c>
      <c r="FH325" s="203">
        <v>250</v>
      </c>
      <c r="FI325" s="204">
        <v>300</v>
      </c>
      <c r="FJ325" s="205">
        <f t="shared" ref="FJ325:FJ326" si="318">IF(ISNUMBER(FI325),(FI325-FH325)/2+FH325,"N/A")</f>
        <v>275</v>
      </c>
      <c r="FK325" s="200" t="str">
        <f t="shared" ref="FK325:FK326" si="319">IF(ISNUMBER(FJ325),((IF(FI325="N/A","N/A",(IF((IF(ISNUMBER(FJ324),FJ325-FJ324,FJ325-FJ323))=0,"Steady",(IF(ISNUMBER(FJ324),FJ325-FJ324,FJ325-FJ323))))))),"N/A")</f>
        <v>Steady</v>
      </c>
      <c r="FL325" s="203">
        <v>310</v>
      </c>
      <c r="FM325" s="204">
        <v>350</v>
      </c>
      <c r="FN325" s="205">
        <f t="shared" ref="FN325:FN326" si="320">IF(ISNUMBER(FM325),(FM325-FL325)/2+FL325,"N/A")</f>
        <v>330</v>
      </c>
      <c r="FO325" s="200" t="str">
        <f t="shared" ref="FO325:FO326" si="321">IF(ISNUMBER(FN325),((IF(FM325="N/A","N/A",(IF((IF(ISNUMBER(FN324),FN325-FN324,FN325-FN323))=0,"Steady",(IF(ISNUMBER(FN324),FN325-FN324,FN325-FN323))))))),"N/A")</f>
        <v>Steady</v>
      </c>
      <c r="FP325" s="203">
        <v>380</v>
      </c>
      <c r="FQ325" s="204">
        <v>430</v>
      </c>
      <c r="FR325" s="205">
        <f t="shared" ref="FR325:FR326" si="322">IF(ISNUMBER(FQ325),(FQ325-FP325)/2+FP325,"N/A")</f>
        <v>405</v>
      </c>
      <c r="FS325" s="200" t="str">
        <f t="shared" ref="FS325:FS326" si="323">IF(ISNUMBER(FR325),((IF(FQ325="N/A","N/A",(IF((IF(ISNUMBER(FR324),FR325-FR324,FR325-FR323))=0,"Steady",(IF(ISNUMBER(FR324),FR325-FR324,FR325-FR323))))))),"N/A")</f>
        <v>Steady</v>
      </c>
      <c r="FT325" s="203">
        <v>110</v>
      </c>
      <c r="FU325" s="204">
        <v>160</v>
      </c>
      <c r="FV325" s="205">
        <f t="shared" ref="FV325:FV326" si="324">IF(ISNUMBER(FU325),(FU325-FT325)/2+FT325,"N/A")</f>
        <v>135</v>
      </c>
      <c r="FW325" s="200">
        <f t="shared" ref="FW325:FW326" si="325">IF(ISNUMBER(FV325),((IF(FU325="N/A","N/A",(IF((IF(ISNUMBER(FV324),FV325-FV324,FV325-FV323))=0,"Steady",(IF(ISNUMBER(FV324),FV325-FV324,FV325-FV323))))))),"N/A")</f>
        <v>2.5</v>
      </c>
      <c r="FX325" s="203">
        <v>270</v>
      </c>
      <c r="FY325" s="204">
        <v>300</v>
      </c>
      <c r="FZ325" s="205">
        <f t="shared" ref="FZ325:FZ326" si="326">IF(ISNUMBER(FY325),(FY325-FX325)/2+FX325,"N/A")</f>
        <v>285</v>
      </c>
      <c r="GA325" s="206">
        <f t="shared" ref="GA325:GA326" si="327">IF(ISNUMBER(FZ325),((IF(FY325="N/A","N/A",(IF((IF(ISNUMBER(FZ324),FZ325-FZ324,FZ325-FZ323))=0,"Steady",(IF(ISNUMBER(FZ324),FZ325-FZ324,FZ325-FZ323))))))),"N/A")</f>
        <v>-7.5</v>
      </c>
    </row>
    <row r="326" spans="1:183" x14ac:dyDescent="0.35">
      <c r="A326" s="2">
        <f t="shared" si="0"/>
        <v>1</v>
      </c>
      <c r="B326" s="2">
        <f t="shared" si="1"/>
        <v>2025</v>
      </c>
      <c r="C326" s="32">
        <v>45674</v>
      </c>
      <c r="D326" s="175">
        <v>350</v>
      </c>
      <c r="E326" s="176">
        <v>400</v>
      </c>
      <c r="F326" s="177">
        <f t="shared" si="252"/>
        <v>375</v>
      </c>
      <c r="G326" s="200" t="str">
        <f t="shared" si="253"/>
        <v>Steady</v>
      </c>
      <c r="H326" s="175">
        <v>300</v>
      </c>
      <c r="I326" s="176">
        <v>430</v>
      </c>
      <c r="J326" s="177">
        <f t="shared" si="254"/>
        <v>365</v>
      </c>
      <c r="K326" s="200">
        <f t="shared" si="255"/>
        <v>65</v>
      </c>
      <c r="L326" s="175">
        <v>430</v>
      </c>
      <c r="M326" s="176">
        <v>520</v>
      </c>
      <c r="N326" s="177">
        <f t="shared" si="256"/>
        <v>475</v>
      </c>
      <c r="O326" s="200">
        <f t="shared" si="257"/>
        <v>85</v>
      </c>
      <c r="P326" s="175">
        <v>100</v>
      </c>
      <c r="Q326" s="176">
        <v>150</v>
      </c>
      <c r="R326" s="177">
        <f>IF(ISNUMBER(Q326),(Q326-P326)/2+P326,"N/A")</f>
        <v>125</v>
      </c>
      <c r="S326" s="200" t="str">
        <f>IF(ISNUMBER(R326),((IF(Q326="N/A","N/A",(IF((IF(ISNUMBER(R325),R326-R325,R326-R324))=0,"Steady",(IF(ISNUMBER(R325),R326-R325,R326-R324))))))),"N/A")</f>
        <v>Steady</v>
      </c>
      <c r="T326" s="175">
        <v>240</v>
      </c>
      <c r="U326" s="176">
        <v>280</v>
      </c>
      <c r="V326" s="177">
        <f t="shared" si="258"/>
        <v>260</v>
      </c>
      <c r="W326" s="200" t="str">
        <f t="shared" si="259"/>
        <v>Steady</v>
      </c>
      <c r="X326" s="175">
        <v>280</v>
      </c>
      <c r="Y326" s="176">
        <v>400</v>
      </c>
      <c r="Z326" s="177">
        <f t="shared" si="260"/>
        <v>340</v>
      </c>
      <c r="AA326" s="200">
        <f t="shared" si="261"/>
        <v>25</v>
      </c>
      <c r="AB326" s="175">
        <v>370</v>
      </c>
      <c r="AC326" s="176">
        <v>420</v>
      </c>
      <c r="AD326" s="177">
        <f t="shared" si="262"/>
        <v>395</v>
      </c>
      <c r="AE326" s="200" t="str">
        <f t="shared" si="263"/>
        <v>Steady</v>
      </c>
      <c r="AF326" s="175">
        <v>120</v>
      </c>
      <c r="AG326" s="176">
        <v>170</v>
      </c>
      <c r="AH326" s="177">
        <f t="shared" si="264"/>
        <v>145</v>
      </c>
      <c r="AI326" s="200" t="str">
        <f t="shared" si="265"/>
        <v>Steady</v>
      </c>
      <c r="AJ326" s="175">
        <v>275</v>
      </c>
      <c r="AK326" s="176">
        <v>350</v>
      </c>
      <c r="AL326" s="177">
        <f t="shared" si="266"/>
        <v>312.5</v>
      </c>
      <c r="AM326" s="200" t="str">
        <f t="shared" si="267"/>
        <v>Steady</v>
      </c>
      <c r="AN326" s="175">
        <v>260</v>
      </c>
      <c r="AO326" s="176">
        <v>300</v>
      </c>
      <c r="AP326" s="177">
        <f t="shared" si="268"/>
        <v>280</v>
      </c>
      <c r="AQ326" s="200" t="str">
        <f t="shared" si="269"/>
        <v>Steady</v>
      </c>
      <c r="AR326" s="175">
        <v>370</v>
      </c>
      <c r="AS326" s="176">
        <v>450</v>
      </c>
      <c r="AT326" s="177">
        <f t="shared" si="270"/>
        <v>410</v>
      </c>
      <c r="AU326" s="200" t="str">
        <f t="shared" si="271"/>
        <v>Steady</v>
      </c>
      <c r="AV326" s="175">
        <v>110</v>
      </c>
      <c r="AW326" s="176">
        <v>160</v>
      </c>
      <c r="AX326" s="177">
        <f t="shared" si="272"/>
        <v>135</v>
      </c>
      <c r="AY326" s="200" t="str">
        <f t="shared" si="273"/>
        <v>Steady</v>
      </c>
      <c r="AZ326" s="175">
        <v>230</v>
      </c>
      <c r="BA326" s="176">
        <v>270</v>
      </c>
      <c r="BB326" s="177">
        <f t="shared" si="274"/>
        <v>250</v>
      </c>
      <c r="BC326" s="200" t="str">
        <f t="shared" si="275"/>
        <v>Steady</v>
      </c>
      <c r="BD326" s="175">
        <v>350</v>
      </c>
      <c r="BE326" s="176">
        <v>390</v>
      </c>
      <c r="BF326" s="177">
        <f>IF(ISNUMBER(BE326),(BE326-BD326)/2+BD326,"N/A")</f>
        <v>370</v>
      </c>
      <c r="BG326" s="200" t="str">
        <f>IF(ISNUMBER(BF326),((IF(BE326="N/A","N/A",(IF((IF(ISNUMBER(BF325),BF326-BF325,BF326-BF324))=0,"Steady",(IF(ISNUMBER(BF325),BF326-BF325,BF326-BF324))))))),"N/A")</f>
        <v>Steady</v>
      </c>
      <c r="BH326" s="175">
        <v>430</v>
      </c>
      <c r="BI326" s="176">
        <v>500</v>
      </c>
      <c r="BJ326" s="177">
        <f>IF(ISNUMBER(BI326),(BI326-BH326)/2+BH326,"N/A")</f>
        <v>465</v>
      </c>
      <c r="BK326" s="200" t="str">
        <f>IF(ISNUMBER(BJ326),((IF(BI326="N/A","N/A",(IF((IF(ISNUMBER(BJ325),BJ326-BJ325,BJ326-BJ324))=0,"Steady",(IF(ISNUMBER(BJ325),BJ326-BJ325,BJ326-BJ324))))))),"N/A")</f>
        <v>Steady</v>
      </c>
      <c r="BL326" s="175">
        <v>210</v>
      </c>
      <c r="BM326" s="176">
        <v>250</v>
      </c>
      <c r="BN326" s="177">
        <f>IF(ISNUMBER(BM326),(BM326-BL326)/2+BL326,"N/A")</f>
        <v>230</v>
      </c>
      <c r="BO326" s="200" t="str">
        <f>IF(ISNUMBER(BN326),((IF(BM326="N/A","N/A",(IF((IF(ISNUMBER(BN325),BN326-BN325,BN326-BN324))=0,"Steady",(IF(ISNUMBER(BN325),BN326-BN325,BN326-BN324))))))),"N/A")</f>
        <v>Steady</v>
      </c>
      <c r="BP326" s="175">
        <v>320</v>
      </c>
      <c r="BQ326" s="176">
        <v>380</v>
      </c>
      <c r="BR326" s="177">
        <f>IF(ISNUMBER(BQ326),(BQ326-BP326)/2+BP326,"N/A")</f>
        <v>350</v>
      </c>
      <c r="BS326" s="200" t="str">
        <f>IF(ISNUMBER(BR326),((IF(BQ326="N/A","N/A",(IF((IF(ISNUMBER(BR325),BR326-BR325,BR326-BR324))=0,"Steady",(IF(ISNUMBER(BR325),BR326-BR325,BR326-BR324))))))),"N/A")</f>
        <v>Steady</v>
      </c>
      <c r="BT326" s="175">
        <v>270</v>
      </c>
      <c r="BU326" s="176">
        <v>310</v>
      </c>
      <c r="BV326" s="177">
        <f t="shared" si="276"/>
        <v>290</v>
      </c>
      <c r="BW326" s="200" t="str">
        <f t="shared" si="277"/>
        <v>Steady</v>
      </c>
      <c r="BX326" s="175">
        <v>360</v>
      </c>
      <c r="BY326" s="176">
        <v>430</v>
      </c>
      <c r="BZ326" s="177">
        <f t="shared" si="278"/>
        <v>395</v>
      </c>
      <c r="CA326" s="200" t="str">
        <f t="shared" si="279"/>
        <v>Steady</v>
      </c>
      <c r="CB326" s="175">
        <v>110</v>
      </c>
      <c r="CC326" s="176">
        <v>150</v>
      </c>
      <c r="CD326" s="177">
        <f t="shared" si="280"/>
        <v>130</v>
      </c>
      <c r="CE326" s="200" t="str">
        <f t="shared" si="281"/>
        <v>Steady</v>
      </c>
      <c r="CF326" s="175">
        <v>240</v>
      </c>
      <c r="CG326" s="176">
        <v>270</v>
      </c>
      <c r="CH326" s="177">
        <f t="shared" si="282"/>
        <v>255</v>
      </c>
      <c r="CI326" s="200" t="str">
        <f t="shared" si="283"/>
        <v>Steady</v>
      </c>
      <c r="CJ326" s="175">
        <v>320</v>
      </c>
      <c r="CK326" s="176">
        <v>350</v>
      </c>
      <c r="CL326" s="177">
        <f t="shared" si="284"/>
        <v>335</v>
      </c>
      <c r="CM326" s="200" t="str">
        <f t="shared" si="285"/>
        <v>Steady</v>
      </c>
      <c r="CN326" s="175">
        <v>430</v>
      </c>
      <c r="CO326" s="176">
        <v>470</v>
      </c>
      <c r="CP326" s="177">
        <f t="shared" si="286"/>
        <v>450</v>
      </c>
      <c r="CQ326" s="200" t="str">
        <f t="shared" si="287"/>
        <v>Steady</v>
      </c>
      <c r="CR326" s="175">
        <v>170</v>
      </c>
      <c r="CS326" s="176">
        <v>180</v>
      </c>
      <c r="CT326" s="177">
        <f>IF(ISNUMBER(CS326),(CS326-CR326)/2+CR326,"N/A")</f>
        <v>175</v>
      </c>
      <c r="CU326" s="200" t="str">
        <f>IF(ISNUMBER(CT326),((IF(CS326="N/A","N/A",(IF((IF(ISNUMBER(CT325),CT326-CT325,CT326-CT324))=0,"Steady",(IF(ISNUMBER(CT325),CT326-CT325,CT326-CT324))))))),"N/A")</f>
        <v>Steady</v>
      </c>
      <c r="CV326" s="175">
        <v>245</v>
      </c>
      <c r="CW326" s="176">
        <v>265</v>
      </c>
      <c r="CX326" s="177">
        <f t="shared" si="288"/>
        <v>255</v>
      </c>
      <c r="CY326" s="200" t="str">
        <f t="shared" si="289"/>
        <v>Steady</v>
      </c>
      <c r="CZ326" s="175">
        <v>300</v>
      </c>
      <c r="DA326" s="176">
        <v>340</v>
      </c>
      <c r="DB326" s="177">
        <f t="shared" si="290"/>
        <v>320</v>
      </c>
      <c r="DC326" s="200" t="str">
        <f t="shared" si="291"/>
        <v>Steady</v>
      </c>
      <c r="DD326" s="175">
        <v>340</v>
      </c>
      <c r="DE326" s="176">
        <v>430</v>
      </c>
      <c r="DF326" s="177">
        <f t="shared" si="292"/>
        <v>385</v>
      </c>
      <c r="DG326" s="200" t="str">
        <f t="shared" si="293"/>
        <v>Steady</v>
      </c>
      <c r="DH326" s="175">
        <v>115</v>
      </c>
      <c r="DI326" s="176">
        <v>165</v>
      </c>
      <c r="DJ326" s="177">
        <f t="shared" si="294"/>
        <v>140</v>
      </c>
      <c r="DK326" s="200" t="str">
        <f t="shared" si="295"/>
        <v>Steady</v>
      </c>
      <c r="DL326" s="175">
        <v>240</v>
      </c>
      <c r="DM326" s="176">
        <v>280</v>
      </c>
      <c r="DN326" s="177">
        <f t="shared" si="296"/>
        <v>260</v>
      </c>
      <c r="DO326" s="200" t="str">
        <f t="shared" si="297"/>
        <v>Steady</v>
      </c>
      <c r="DP326" s="175">
        <v>340</v>
      </c>
      <c r="DQ326" s="176">
        <v>390</v>
      </c>
      <c r="DR326" s="177">
        <f t="shared" si="298"/>
        <v>365</v>
      </c>
      <c r="DS326" s="200" t="str">
        <f t="shared" si="299"/>
        <v>Steady</v>
      </c>
      <c r="DT326" s="175">
        <v>420</v>
      </c>
      <c r="DU326" s="176">
        <v>440</v>
      </c>
      <c r="DV326" s="177">
        <f t="shared" si="300"/>
        <v>430</v>
      </c>
      <c r="DW326" s="200" t="str">
        <f t="shared" si="301"/>
        <v>Steady</v>
      </c>
      <c r="DX326" s="175">
        <v>135</v>
      </c>
      <c r="DY326" s="176">
        <v>165</v>
      </c>
      <c r="DZ326" s="177">
        <f t="shared" si="302"/>
        <v>150</v>
      </c>
      <c r="EA326" s="200" t="str">
        <f t="shared" si="303"/>
        <v>Steady</v>
      </c>
      <c r="EB326" s="175">
        <v>250</v>
      </c>
      <c r="EC326" s="176">
        <v>330</v>
      </c>
      <c r="ED326" s="177">
        <f t="shared" si="304"/>
        <v>290</v>
      </c>
      <c r="EE326" s="200" t="str">
        <f t="shared" si="305"/>
        <v>Steady</v>
      </c>
      <c r="EF326" s="175">
        <v>300</v>
      </c>
      <c r="EG326" s="176">
        <v>360</v>
      </c>
      <c r="EH326" s="177">
        <f t="shared" si="306"/>
        <v>330</v>
      </c>
      <c r="EI326" s="200" t="str">
        <f t="shared" si="307"/>
        <v>Steady</v>
      </c>
      <c r="EJ326" s="175">
        <v>410</v>
      </c>
      <c r="EK326" s="176">
        <v>470</v>
      </c>
      <c r="EL326" s="177">
        <f t="shared" si="308"/>
        <v>440</v>
      </c>
      <c r="EM326" s="200" t="str">
        <f t="shared" si="309"/>
        <v>Steady</v>
      </c>
      <c r="EN326" s="175">
        <v>160</v>
      </c>
      <c r="EO326" s="176">
        <v>200</v>
      </c>
      <c r="EP326" s="177">
        <f t="shared" si="310"/>
        <v>180</v>
      </c>
      <c r="EQ326" s="200" t="str">
        <f t="shared" si="311"/>
        <v>Steady</v>
      </c>
      <c r="ER326" s="175" t="s">
        <v>0</v>
      </c>
      <c r="ES326" s="176" t="s">
        <v>0</v>
      </c>
      <c r="ET326" s="177" t="s">
        <v>0</v>
      </c>
      <c r="EU326" s="200" t="s">
        <v>0</v>
      </c>
      <c r="EV326" s="175">
        <v>280</v>
      </c>
      <c r="EW326" s="176">
        <v>350</v>
      </c>
      <c r="EX326" s="177">
        <f t="shared" si="312"/>
        <v>315</v>
      </c>
      <c r="EY326" s="200" t="str">
        <f t="shared" si="313"/>
        <v>Steady</v>
      </c>
      <c r="EZ326" s="175">
        <v>400</v>
      </c>
      <c r="FA326" s="176">
        <v>500</v>
      </c>
      <c r="FB326" s="177">
        <f t="shared" si="314"/>
        <v>450</v>
      </c>
      <c r="FC326" s="200" t="str">
        <f t="shared" si="315"/>
        <v>Steady</v>
      </c>
      <c r="FD326" s="175">
        <v>100</v>
      </c>
      <c r="FE326" s="176">
        <v>140</v>
      </c>
      <c r="FF326" s="177">
        <f t="shared" si="316"/>
        <v>120</v>
      </c>
      <c r="FG326" s="200" t="str">
        <f t="shared" si="317"/>
        <v>Steady</v>
      </c>
      <c r="FH326" s="175">
        <v>250</v>
      </c>
      <c r="FI326" s="176">
        <v>300</v>
      </c>
      <c r="FJ326" s="177">
        <f t="shared" si="318"/>
        <v>275</v>
      </c>
      <c r="FK326" s="200" t="str">
        <f t="shared" si="319"/>
        <v>Steady</v>
      </c>
      <c r="FL326" s="175">
        <v>310</v>
      </c>
      <c r="FM326" s="176">
        <v>350</v>
      </c>
      <c r="FN326" s="177">
        <f t="shared" si="320"/>
        <v>330</v>
      </c>
      <c r="FO326" s="200" t="str">
        <f t="shared" si="321"/>
        <v>Steady</v>
      </c>
      <c r="FP326" s="175">
        <v>380</v>
      </c>
      <c r="FQ326" s="176">
        <v>430</v>
      </c>
      <c r="FR326" s="177">
        <f t="shared" si="322"/>
        <v>405</v>
      </c>
      <c r="FS326" s="200" t="str">
        <f t="shared" si="323"/>
        <v>Steady</v>
      </c>
      <c r="FT326" s="175">
        <v>110</v>
      </c>
      <c r="FU326" s="176">
        <v>160</v>
      </c>
      <c r="FV326" s="177">
        <f t="shared" si="324"/>
        <v>135</v>
      </c>
      <c r="FW326" s="200" t="str">
        <f t="shared" si="325"/>
        <v>Steady</v>
      </c>
      <c r="FX326" s="175">
        <v>270</v>
      </c>
      <c r="FY326" s="176">
        <v>300</v>
      </c>
      <c r="FZ326" s="177">
        <f t="shared" si="326"/>
        <v>285</v>
      </c>
      <c r="GA326" s="200" t="str">
        <f t="shared" si="327"/>
        <v>Steady</v>
      </c>
    </row>
    <row r="327" spans="1:183" s="118" customFormat="1" x14ac:dyDescent="0.35">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35">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7"/>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35">
      <c r="A329" s="2">
        <f t="shared" si="0"/>
        <v>2</v>
      </c>
      <c r="B329" s="2">
        <f t="shared" si="1"/>
        <v>2025</v>
      </c>
      <c r="C329" s="32">
        <f t="shared" si="328"/>
        <v>45695</v>
      </c>
      <c r="D329" s="175">
        <v>280</v>
      </c>
      <c r="E329" s="176">
        <v>380</v>
      </c>
      <c r="F329" s="177">
        <v>330</v>
      </c>
      <c r="G329" s="200">
        <v>-75</v>
      </c>
      <c r="H329" s="175">
        <v>350</v>
      </c>
      <c r="I329" s="176">
        <v>430</v>
      </c>
      <c r="J329" s="177">
        <v>390</v>
      </c>
      <c r="K329" s="200">
        <v>25</v>
      </c>
      <c r="L329" s="175">
        <v>450</v>
      </c>
      <c r="M329" s="176">
        <v>500</v>
      </c>
      <c r="N329" s="177">
        <v>475</v>
      </c>
      <c r="O329" s="200" t="s">
        <v>5</v>
      </c>
      <c r="P329" s="175">
        <v>200</v>
      </c>
      <c r="Q329" s="183">
        <v>220</v>
      </c>
      <c r="R329" s="177">
        <v>210</v>
      </c>
      <c r="S329" s="200">
        <v>85</v>
      </c>
      <c r="T329" s="184">
        <v>220</v>
      </c>
      <c r="U329" s="176">
        <v>270</v>
      </c>
      <c r="V329" s="177">
        <v>245</v>
      </c>
      <c r="W329" s="200">
        <v>-15</v>
      </c>
      <c r="X329" s="175">
        <v>280</v>
      </c>
      <c r="Y329" s="176">
        <v>400</v>
      </c>
      <c r="Z329" s="177">
        <v>340</v>
      </c>
      <c r="AA329" s="200" t="s">
        <v>5</v>
      </c>
      <c r="AB329" s="175">
        <v>370</v>
      </c>
      <c r="AC329" s="176">
        <v>420</v>
      </c>
      <c r="AD329" s="177">
        <v>395</v>
      </c>
      <c r="AE329" s="200" t="s">
        <v>5</v>
      </c>
      <c r="AF329" s="175">
        <v>150</v>
      </c>
      <c r="AG329" s="176">
        <v>250</v>
      </c>
      <c r="AH329" s="177">
        <v>200</v>
      </c>
      <c r="AI329" s="200">
        <v>55</v>
      </c>
      <c r="AJ329" s="175">
        <v>275</v>
      </c>
      <c r="AK329" s="176">
        <v>350</v>
      </c>
      <c r="AL329" s="177">
        <v>312.5</v>
      </c>
      <c r="AM329" s="200" t="s">
        <v>5</v>
      </c>
      <c r="AN329" s="185">
        <v>255</v>
      </c>
      <c r="AO329" s="186">
        <v>295</v>
      </c>
      <c r="AP329" s="187">
        <v>275</v>
      </c>
      <c r="AQ329" s="208">
        <v>5</v>
      </c>
      <c r="AR329" s="185">
        <v>360</v>
      </c>
      <c r="AS329" s="186">
        <v>440</v>
      </c>
      <c r="AT329" s="187">
        <v>400</v>
      </c>
      <c r="AU329" s="208" t="s">
        <v>5</v>
      </c>
      <c r="AV329" s="185">
        <v>115</v>
      </c>
      <c r="AW329" s="186">
        <v>165</v>
      </c>
      <c r="AX329" s="187">
        <v>140</v>
      </c>
      <c r="AY329" s="208">
        <v>5</v>
      </c>
      <c r="AZ329" s="185">
        <v>230</v>
      </c>
      <c r="BA329" s="186">
        <v>270</v>
      </c>
      <c r="BB329" s="187">
        <v>250</v>
      </c>
      <c r="BC329" s="208" t="s">
        <v>5</v>
      </c>
      <c r="BD329" s="185">
        <v>345</v>
      </c>
      <c r="BE329" s="186">
        <v>385</v>
      </c>
      <c r="BF329" s="187">
        <v>365</v>
      </c>
      <c r="BG329" s="208">
        <v>5</v>
      </c>
      <c r="BH329" s="185">
        <v>420</v>
      </c>
      <c r="BI329" s="186">
        <v>490</v>
      </c>
      <c r="BJ329" s="187">
        <v>455</v>
      </c>
      <c r="BK329" s="208" t="s">
        <v>5</v>
      </c>
      <c r="BL329" s="185">
        <v>215</v>
      </c>
      <c r="BM329" s="186">
        <v>255</v>
      </c>
      <c r="BN329" s="187">
        <v>235</v>
      </c>
      <c r="BO329" s="208">
        <v>5</v>
      </c>
      <c r="BP329" s="185">
        <v>320</v>
      </c>
      <c r="BQ329" s="186">
        <v>380</v>
      </c>
      <c r="BR329" s="187">
        <v>350</v>
      </c>
      <c r="BS329" s="208" t="s">
        <v>5</v>
      </c>
      <c r="BT329" s="185">
        <v>275</v>
      </c>
      <c r="BU329" s="186">
        <v>315</v>
      </c>
      <c r="BV329" s="187">
        <v>295</v>
      </c>
      <c r="BW329" s="208">
        <v>5</v>
      </c>
      <c r="BX329" s="185">
        <v>360</v>
      </c>
      <c r="BY329" s="186">
        <v>430</v>
      </c>
      <c r="BZ329" s="187">
        <v>395</v>
      </c>
      <c r="CA329" s="208" t="s">
        <v>5</v>
      </c>
      <c r="CB329" s="185">
        <v>110</v>
      </c>
      <c r="CC329" s="186">
        <v>150</v>
      </c>
      <c r="CD329" s="187">
        <v>130</v>
      </c>
      <c r="CE329" s="208" t="s">
        <v>5</v>
      </c>
      <c r="CF329" s="185">
        <v>240</v>
      </c>
      <c r="CG329" s="186">
        <v>270</v>
      </c>
      <c r="CH329" s="187">
        <v>255</v>
      </c>
      <c r="CI329" s="208" t="s">
        <v>5</v>
      </c>
      <c r="CJ329" s="185">
        <v>325</v>
      </c>
      <c r="CK329" s="186">
        <v>355</v>
      </c>
      <c r="CL329" s="187">
        <v>340</v>
      </c>
      <c r="CM329" s="208">
        <v>5</v>
      </c>
      <c r="CN329" s="185">
        <v>430</v>
      </c>
      <c r="CO329" s="186">
        <v>470</v>
      </c>
      <c r="CP329" s="187">
        <v>450</v>
      </c>
      <c r="CQ329" s="208" t="s">
        <v>5</v>
      </c>
      <c r="CR329" s="185">
        <v>170</v>
      </c>
      <c r="CS329" s="186">
        <v>180</v>
      </c>
      <c r="CT329" s="187">
        <v>175</v>
      </c>
      <c r="CU329" s="208" t="s">
        <v>5</v>
      </c>
      <c r="CV329" s="185">
        <v>245</v>
      </c>
      <c r="CW329" s="186">
        <v>265</v>
      </c>
      <c r="CX329" s="187">
        <v>255</v>
      </c>
      <c r="CY329" s="208" t="s">
        <v>5</v>
      </c>
      <c r="CZ329" s="185">
        <v>305</v>
      </c>
      <c r="DA329" s="186">
        <v>345</v>
      </c>
      <c r="DB329" s="187">
        <v>325</v>
      </c>
      <c r="DC329" s="208">
        <v>5</v>
      </c>
      <c r="DD329" s="185">
        <v>340</v>
      </c>
      <c r="DE329" s="186">
        <v>430</v>
      </c>
      <c r="DF329" s="187">
        <v>385</v>
      </c>
      <c r="DG329" s="208" t="s">
        <v>5</v>
      </c>
      <c r="DH329" s="185">
        <v>115</v>
      </c>
      <c r="DI329" s="186">
        <v>165</v>
      </c>
      <c r="DJ329" s="187">
        <v>140</v>
      </c>
      <c r="DK329" s="208" t="s">
        <v>5</v>
      </c>
      <c r="DL329" s="185">
        <v>240</v>
      </c>
      <c r="DM329" s="186">
        <v>280</v>
      </c>
      <c r="DN329" s="187">
        <v>260</v>
      </c>
      <c r="DO329" s="208" t="s">
        <v>5</v>
      </c>
      <c r="DP329" s="185">
        <v>360</v>
      </c>
      <c r="DQ329" s="186">
        <v>400</v>
      </c>
      <c r="DR329" s="187">
        <v>380</v>
      </c>
      <c r="DS329" s="208">
        <v>15</v>
      </c>
      <c r="DT329" s="185">
        <v>430</v>
      </c>
      <c r="DU329" s="186">
        <v>450</v>
      </c>
      <c r="DV329" s="187">
        <v>440</v>
      </c>
      <c r="DW329" s="208">
        <v>10</v>
      </c>
      <c r="DX329" s="185">
        <v>150</v>
      </c>
      <c r="DY329" s="186">
        <v>180</v>
      </c>
      <c r="DZ329" s="187">
        <v>165</v>
      </c>
      <c r="EA329" s="208">
        <v>15</v>
      </c>
      <c r="EB329" s="185">
        <v>255</v>
      </c>
      <c r="EC329" s="186">
        <v>335</v>
      </c>
      <c r="ED329" s="187">
        <v>295</v>
      </c>
      <c r="EE329" s="208">
        <v>5</v>
      </c>
      <c r="EF329" s="175">
        <v>320</v>
      </c>
      <c r="EG329" s="176">
        <v>400</v>
      </c>
      <c r="EH329" s="177">
        <v>360</v>
      </c>
      <c r="EI329" s="200">
        <v>30</v>
      </c>
      <c r="EJ329" s="175">
        <v>410</v>
      </c>
      <c r="EK329" s="176">
        <v>470</v>
      </c>
      <c r="EL329" s="177">
        <v>440</v>
      </c>
      <c r="EM329" s="200" t="s">
        <v>5</v>
      </c>
      <c r="EN329" s="175">
        <v>160</v>
      </c>
      <c r="EO329" s="176">
        <v>200</v>
      </c>
      <c r="EP329" s="177">
        <v>180</v>
      </c>
      <c r="EQ329" s="200" t="s">
        <v>5</v>
      </c>
      <c r="ER329" s="175" t="s">
        <v>0</v>
      </c>
      <c r="ES329" s="176" t="s">
        <v>0</v>
      </c>
      <c r="ET329" s="177" t="s">
        <v>0</v>
      </c>
      <c r="EU329" s="200" t="s">
        <v>0</v>
      </c>
      <c r="EV329" s="175">
        <v>280</v>
      </c>
      <c r="EW329" s="176">
        <v>350</v>
      </c>
      <c r="EX329" s="177">
        <v>315</v>
      </c>
      <c r="EY329" s="200" t="s">
        <v>5</v>
      </c>
      <c r="EZ329" s="175">
        <v>400</v>
      </c>
      <c r="FA329" s="176">
        <v>500</v>
      </c>
      <c r="FB329" s="177">
        <v>450</v>
      </c>
      <c r="FC329" s="200" t="s">
        <v>5</v>
      </c>
      <c r="FD329" s="175">
        <v>100</v>
      </c>
      <c r="FE329" s="176">
        <v>140</v>
      </c>
      <c r="FF329" s="177">
        <v>120</v>
      </c>
      <c r="FG329" s="200" t="s">
        <v>5</v>
      </c>
      <c r="FH329" s="175">
        <v>300</v>
      </c>
      <c r="FI329" s="176">
        <v>350</v>
      </c>
      <c r="FJ329" s="177">
        <v>325</v>
      </c>
      <c r="FK329" s="200">
        <v>50</v>
      </c>
      <c r="FL329" s="175">
        <v>330</v>
      </c>
      <c r="FM329" s="176">
        <v>380</v>
      </c>
      <c r="FN329" s="177">
        <v>355</v>
      </c>
      <c r="FO329" s="200">
        <v>25</v>
      </c>
      <c r="FP329" s="175">
        <v>380</v>
      </c>
      <c r="FQ329" s="176">
        <v>430</v>
      </c>
      <c r="FR329" s="177">
        <v>405</v>
      </c>
      <c r="FS329" s="200" t="s">
        <v>5</v>
      </c>
      <c r="FT329" s="175">
        <v>110</v>
      </c>
      <c r="FU329" s="176">
        <v>160</v>
      </c>
      <c r="FV329" s="177">
        <v>135</v>
      </c>
      <c r="FW329" s="200" t="s">
        <v>5</v>
      </c>
      <c r="FX329" s="175">
        <v>280</v>
      </c>
      <c r="FY329" s="176">
        <v>310</v>
      </c>
      <c r="FZ329" s="177">
        <v>295</v>
      </c>
      <c r="GA329" s="200">
        <v>10</v>
      </c>
    </row>
    <row r="330" spans="1:183" x14ac:dyDescent="0.35">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35">
      <c r="A331" s="2">
        <f t="shared" si="0"/>
        <v>2</v>
      </c>
      <c r="B331" s="2">
        <f t="shared" si="1"/>
        <v>2025</v>
      </c>
      <c r="C331" s="189">
        <f t="shared" si="328"/>
        <v>45709</v>
      </c>
      <c r="D331" s="209">
        <v>280</v>
      </c>
      <c r="E331" s="210">
        <v>380</v>
      </c>
      <c r="F331" s="211">
        <v>330</v>
      </c>
      <c r="G331" s="212" t="s">
        <v>5</v>
      </c>
      <c r="H331" s="209">
        <v>350</v>
      </c>
      <c r="I331" s="210">
        <v>430</v>
      </c>
      <c r="J331" s="211">
        <v>390</v>
      </c>
      <c r="K331" s="212" t="s">
        <v>5</v>
      </c>
      <c r="L331" s="209">
        <v>455</v>
      </c>
      <c r="M331" s="210">
        <v>505</v>
      </c>
      <c r="N331" s="211">
        <v>480</v>
      </c>
      <c r="O331" s="212" t="s">
        <v>5</v>
      </c>
      <c r="P331" s="209">
        <v>200</v>
      </c>
      <c r="Q331" s="213">
        <v>220</v>
      </c>
      <c r="R331" s="211">
        <v>210</v>
      </c>
      <c r="S331" s="212" t="s">
        <v>5</v>
      </c>
      <c r="T331" s="214">
        <v>220</v>
      </c>
      <c r="U331" s="210">
        <v>270</v>
      </c>
      <c r="V331" s="211">
        <v>245</v>
      </c>
      <c r="W331" s="212" t="s">
        <v>5</v>
      </c>
      <c r="X331" s="209">
        <v>280</v>
      </c>
      <c r="Y331" s="210">
        <v>400</v>
      </c>
      <c r="Z331" s="211">
        <v>340</v>
      </c>
      <c r="AA331" s="212" t="s">
        <v>5</v>
      </c>
      <c r="AB331" s="209">
        <v>370</v>
      </c>
      <c r="AC331" s="210">
        <v>420</v>
      </c>
      <c r="AD331" s="211">
        <v>395</v>
      </c>
      <c r="AE331" s="212" t="s">
        <v>5</v>
      </c>
      <c r="AF331" s="209">
        <v>150</v>
      </c>
      <c r="AG331" s="210">
        <v>250</v>
      </c>
      <c r="AH331" s="211">
        <v>200</v>
      </c>
      <c r="AI331" s="212" t="s">
        <v>5</v>
      </c>
      <c r="AJ331" s="209">
        <v>275</v>
      </c>
      <c r="AK331" s="210">
        <v>350</v>
      </c>
      <c r="AL331" s="211">
        <v>312.5</v>
      </c>
      <c r="AM331" s="212" t="s">
        <v>5</v>
      </c>
      <c r="AN331" s="209">
        <v>270</v>
      </c>
      <c r="AO331" s="210">
        <v>310</v>
      </c>
      <c r="AP331" s="211">
        <v>290</v>
      </c>
      <c r="AQ331" s="212">
        <v>15</v>
      </c>
      <c r="AR331" s="209">
        <v>365</v>
      </c>
      <c r="AS331" s="210">
        <v>445</v>
      </c>
      <c r="AT331" s="211">
        <v>405</v>
      </c>
      <c r="AU331" s="212">
        <v>5</v>
      </c>
      <c r="AV331" s="209">
        <v>115</v>
      </c>
      <c r="AW331" s="210">
        <v>165</v>
      </c>
      <c r="AX331" s="211">
        <v>140</v>
      </c>
      <c r="AY331" s="212" t="s">
        <v>5</v>
      </c>
      <c r="AZ331" s="209">
        <v>270</v>
      </c>
      <c r="BA331" s="210">
        <v>310</v>
      </c>
      <c r="BB331" s="211">
        <v>290</v>
      </c>
      <c r="BC331" s="212">
        <v>40</v>
      </c>
      <c r="BD331" s="209">
        <v>355</v>
      </c>
      <c r="BE331" s="210">
        <v>405</v>
      </c>
      <c r="BF331" s="211">
        <v>380</v>
      </c>
      <c r="BG331" s="212">
        <v>15</v>
      </c>
      <c r="BH331" s="209">
        <v>435</v>
      </c>
      <c r="BI331" s="210">
        <v>515</v>
      </c>
      <c r="BJ331" s="211">
        <v>475</v>
      </c>
      <c r="BK331" s="212">
        <v>20</v>
      </c>
      <c r="BL331" s="209">
        <v>215</v>
      </c>
      <c r="BM331" s="210">
        <v>255</v>
      </c>
      <c r="BN331" s="211">
        <v>235</v>
      </c>
      <c r="BO331" s="212" t="s">
        <v>5</v>
      </c>
      <c r="BP331" s="209">
        <v>360</v>
      </c>
      <c r="BQ331" s="210">
        <v>420</v>
      </c>
      <c r="BR331" s="211">
        <v>390</v>
      </c>
      <c r="BS331" s="212">
        <v>40</v>
      </c>
      <c r="BT331" s="209">
        <v>280</v>
      </c>
      <c r="BU331" s="210">
        <v>320</v>
      </c>
      <c r="BV331" s="211">
        <v>300</v>
      </c>
      <c r="BW331" s="212">
        <v>5</v>
      </c>
      <c r="BX331" s="209">
        <v>375</v>
      </c>
      <c r="BY331" s="210">
        <v>445</v>
      </c>
      <c r="BZ331" s="211">
        <v>410</v>
      </c>
      <c r="CA331" s="212">
        <v>5</v>
      </c>
      <c r="CB331" s="209">
        <v>110</v>
      </c>
      <c r="CC331" s="210">
        <v>150</v>
      </c>
      <c r="CD331" s="211">
        <v>130</v>
      </c>
      <c r="CE331" s="212" t="s">
        <v>5</v>
      </c>
      <c r="CF331" s="209">
        <v>255</v>
      </c>
      <c r="CG331" s="210">
        <v>285</v>
      </c>
      <c r="CH331" s="211">
        <v>270</v>
      </c>
      <c r="CI331" s="212">
        <v>10</v>
      </c>
      <c r="CJ331" s="209">
        <v>330</v>
      </c>
      <c r="CK331" s="210">
        <v>360</v>
      </c>
      <c r="CL331" s="211">
        <v>345</v>
      </c>
      <c r="CM331" s="212">
        <v>5</v>
      </c>
      <c r="CN331" s="209">
        <v>445</v>
      </c>
      <c r="CO331" s="210">
        <v>485</v>
      </c>
      <c r="CP331" s="211">
        <v>465</v>
      </c>
      <c r="CQ331" s="212">
        <v>5</v>
      </c>
      <c r="CR331" s="209">
        <v>170</v>
      </c>
      <c r="CS331" s="210">
        <v>180</v>
      </c>
      <c r="CT331" s="211">
        <v>175</v>
      </c>
      <c r="CU331" s="212" t="s">
        <v>5</v>
      </c>
      <c r="CV331" s="209">
        <v>260</v>
      </c>
      <c r="CW331" s="210">
        <v>280</v>
      </c>
      <c r="CX331" s="211">
        <v>270</v>
      </c>
      <c r="CY331" s="212">
        <v>10</v>
      </c>
      <c r="CZ331" s="209">
        <v>310</v>
      </c>
      <c r="DA331" s="210">
        <v>350</v>
      </c>
      <c r="DB331" s="211">
        <v>330</v>
      </c>
      <c r="DC331" s="212">
        <v>5</v>
      </c>
      <c r="DD331" s="209">
        <v>355</v>
      </c>
      <c r="DE331" s="210">
        <v>445</v>
      </c>
      <c r="DF331" s="211">
        <v>400</v>
      </c>
      <c r="DG331" s="212">
        <v>15</v>
      </c>
      <c r="DH331" s="209">
        <v>115</v>
      </c>
      <c r="DI331" s="210">
        <v>165</v>
      </c>
      <c r="DJ331" s="211">
        <v>140</v>
      </c>
      <c r="DK331" s="212" t="s">
        <v>5</v>
      </c>
      <c r="DL331" s="209">
        <v>255</v>
      </c>
      <c r="DM331" s="210">
        <v>295</v>
      </c>
      <c r="DN331" s="211">
        <v>275</v>
      </c>
      <c r="DO331" s="212">
        <v>25</v>
      </c>
      <c r="DP331" s="209">
        <v>365</v>
      </c>
      <c r="DQ331" s="210">
        <v>405</v>
      </c>
      <c r="DR331" s="211">
        <v>385</v>
      </c>
      <c r="DS331" s="212">
        <v>5</v>
      </c>
      <c r="DT331" s="209">
        <v>430</v>
      </c>
      <c r="DU331" s="210">
        <v>450</v>
      </c>
      <c r="DV331" s="211">
        <v>440</v>
      </c>
      <c r="DW331" s="212" t="s">
        <v>5</v>
      </c>
      <c r="DX331" s="209">
        <v>150</v>
      </c>
      <c r="DY331" s="210">
        <v>180</v>
      </c>
      <c r="DZ331" s="211">
        <v>165</v>
      </c>
      <c r="EA331" s="212" t="s">
        <v>5</v>
      </c>
      <c r="EB331" s="209">
        <v>265</v>
      </c>
      <c r="EC331" s="210">
        <v>345</v>
      </c>
      <c r="ED331" s="211">
        <v>305</v>
      </c>
      <c r="EE331" s="212" t="s">
        <v>5</v>
      </c>
      <c r="EF331" s="209">
        <v>280</v>
      </c>
      <c r="EG331" s="210">
        <v>380</v>
      </c>
      <c r="EH331" s="211">
        <v>330</v>
      </c>
      <c r="EI331" s="212" t="s">
        <v>5</v>
      </c>
      <c r="EJ331" s="209">
        <v>410</v>
      </c>
      <c r="EK331" s="210">
        <v>470</v>
      </c>
      <c r="EL331" s="211">
        <v>440</v>
      </c>
      <c r="EM331" s="212" t="s">
        <v>5</v>
      </c>
      <c r="EN331" s="209">
        <v>160</v>
      </c>
      <c r="EO331" s="210">
        <v>200</v>
      </c>
      <c r="EP331" s="211">
        <v>180</v>
      </c>
      <c r="EQ331" s="212" t="s">
        <v>5</v>
      </c>
      <c r="ER331" s="209" t="s">
        <v>0</v>
      </c>
      <c r="ES331" s="210" t="s">
        <v>0</v>
      </c>
      <c r="ET331" s="211" t="s">
        <v>0</v>
      </c>
      <c r="EU331" s="212" t="s">
        <v>0</v>
      </c>
      <c r="EV331" s="209">
        <v>280</v>
      </c>
      <c r="EW331" s="210">
        <v>350</v>
      </c>
      <c r="EX331" s="211">
        <v>315</v>
      </c>
      <c r="EY331" s="212" t="s">
        <v>5</v>
      </c>
      <c r="EZ331" s="209">
        <v>400</v>
      </c>
      <c r="FA331" s="210">
        <v>500</v>
      </c>
      <c r="FB331" s="211">
        <v>450</v>
      </c>
      <c r="FC331" s="212" t="s">
        <v>5</v>
      </c>
      <c r="FD331" s="209">
        <v>100</v>
      </c>
      <c r="FE331" s="210">
        <v>140</v>
      </c>
      <c r="FF331" s="211">
        <v>120</v>
      </c>
      <c r="FG331" s="212" t="s">
        <v>5</v>
      </c>
      <c r="FH331" s="209">
        <v>300</v>
      </c>
      <c r="FI331" s="210">
        <v>350</v>
      </c>
      <c r="FJ331" s="211">
        <v>325</v>
      </c>
      <c r="FK331" s="212" t="s">
        <v>5</v>
      </c>
      <c r="FL331" s="209">
        <v>220</v>
      </c>
      <c r="FM331" s="210">
        <v>280</v>
      </c>
      <c r="FN331" s="211">
        <v>250</v>
      </c>
      <c r="FO331" s="212">
        <v>-105</v>
      </c>
      <c r="FP331" s="209">
        <v>380</v>
      </c>
      <c r="FQ331" s="210">
        <v>430</v>
      </c>
      <c r="FR331" s="211">
        <v>405</v>
      </c>
      <c r="FS331" s="212" t="s">
        <v>5</v>
      </c>
      <c r="FT331" s="209">
        <v>110</v>
      </c>
      <c r="FU331" s="210">
        <v>160</v>
      </c>
      <c r="FV331" s="211">
        <v>135</v>
      </c>
      <c r="FW331" s="212" t="s">
        <v>5</v>
      </c>
      <c r="FX331" s="209">
        <v>235</v>
      </c>
      <c r="FY331" s="210">
        <v>265</v>
      </c>
      <c r="FZ331" s="211">
        <v>250</v>
      </c>
      <c r="GA331" s="212">
        <v>-45</v>
      </c>
    </row>
    <row r="332" spans="1:183" s="118" customFormat="1" x14ac:dyDescent="0.35">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35">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35">
      <c r="A334" s="2">
        <f t="shared" si="0"/>
        <v>3</v>
      </c>
      <c r="B334" s="2">
        <f t="shared" si="1"/>
        <v>2025</v>
      </c>
      <c r="C334" s="195">
        <f t="shared" si="328"/>
        <v>45730</v>
      </c>
      <c r="D334" s="178">
        <f>AVERAGE(D333,D335)</f>
        <v>280</v>
      </c>
      <c r="E334" s="178">
        <f>AVERAGE(E333,E335)</f>
        <v>380</v>
      </c>
      <c r="F334" s="178">
        <f>AVERAGE(F333,F335)</f>
        <v>330</v>
      </c>
      <c r="G334" s="215"/>
      <c r="H334" s="178">
        <f>AVERAGE(H333,H335)</f>
        <v>360</v>
      </c>
      <c r="I334" s="178">
        <f>AVERAGE(I333,I335)</f>
        <v>440</v>
      </c>
      <c r="J334" s="178">
        <f>AVERAGE(J333,J335)</f>
        <v>400</v>
      </c>
      <c r="K334" s="215"/>
      <c r="L334" s="178">
        <f>AVERAGE(L333,L335)</f>
        <v>455</v>
      </c>
      <c r="M334" s="178">
        <f>AVERAGE(M333,M335)</f>
        <v>505</v>
      </c>
      <c r="N334" s="178">
        <f>AVERAGE(N333,N335)</f>
        <v>480</v>
      </c>
      <c r="O334" s="215"/>
      <c r="P334" s="178">
        <f>AVERAGE(P333,P335)</f>
        <v>220</v>
      </c>
      <c r="Q334" s="178">
        <f>AVERAGE(Q333,Q335)</f>
        <v>270</v>
      </c>
      <c r="R334" s="178">
        <f>AVERAGE(R333,R335)</f>
        <v>245</v>
      </c>
      <c r="S334" s="215"/>
      <c r="T334" s="178">
        <f>AVERAGE(T333,T335)</f>
        <v>235</v>
      </c>
      <c r="U334" s="178">
        <f>AVERAGE(U333,U335)</f>
        <v>285</v>
      </c>
      <c r="V334" s="178">
        <f>AVERAGE(V333,V335)</f>
        <v>260</v>
      </c>
      <c r="W334" s="215"/>
      <c r="X334" s="178">
        <f>AVERAGE(X333,X335)</f>
        <v>280</v>
      </c>
      <c r="Y334" s="178">
        <f>AVERAGE(Y333,Y335)</f>
        <v>400</v>
      </c>
      <c r="Z334" s="178">
        <f>AVERAGE(Z333,Z335)</f>
        <v>340</v>
      </c>
      <c r="AA334" s="215"/>
      <c r="AB334" s="178">
        <f>AVERAGE(AB333,AB335)</f>
        <v>370</v>
      </c>
      <c r="AC334" s="178">
        <f>AVERAGE(AC333,AC335)</f>
        <v>420</v>
      </c>
      <c r="AD334" s="178">
        <f>AVERAGE(AD333,AD335)</f>
        <v>395</v>
      </c>
      <c r="AE334" s="215"/>
      <c r="AF334" s="178">
        <f>AVERAGE(AF333,AF335)</f>
        <v>150</v>
      </c>
      <c r="AG334" s="178">
        <f>AVERAGE(AG333,AG335)</f>
        <v>250</v>
      </c>
      <c r="AH334" s="178">
        <f>AVERAGE(AH333,AH335)</f>
        <v>200</v>
      </c>
      <c r="AI334" s="215"/>
      <c r="AJ334" s="178">
        <f>AVERAGE(AJ333,AJ335)</f>
        <v>250</v>
      </c>
      <c r="AK334" s="178">
        <f>AVERAGE(AK333,AK335)</f>
        <v>300</v>
      </c>
      <c r="AL334" s="178">
        <f>AVERAGE(AL333,AL335)</f>
        <v>275</v>
      </c>
      <c r="AM334" s="215"/>
      <c r="AN334" s="178">
        <f>AVERAGE(AN333,AN335)</f>
        <v>270</v>
      </c>
      <c r="AO334" s="178">
        <f>AVERAGE(AO333,AO335)</f>
        <v>315</v>
      </c>
      <c r="AP334" s="178">
        <f>AVERAGE(AP333,AP335)</f>
        <v>292.5</v>
      </c>
      <c r="AQ334" s="215"/>
      <c r="AR334" s="178">
        <f>AVERAGE(AR333,AR335)</f>
        <v>377.5</v>
      </c>
      <c r="AS334" s="178">
        <f>AVERAGE(AS333,AS335)</f>
        <v>457.5</v>
      </c>
      <c r="AT334" s="178">
        <f>AVERAGE(AT333,AT335)</f>
        <v>417.5</v>
      </c>
      <c r="AU334" s="215"/>
      <c r="AV334" s="178">
        <f>AVERAGE(AV333,AV335)</f>
        <v>115</v>
      </c>
      <c r="AW334" s="178">
        <f>AVERAGE(AW333,AW335)</f>
        <v>165</v>
      </c>
      <c r="AX334" s="178">
        <f>AVERAGE(AX333,AX335)</f>
        <v>140</v>
      </c>
      <c r="AY334" s="215"/>
      <c r="AZ334" s="178">
        <f>AVERAGE(AZ333,AZ335)</f>
        <v>270</v>
      </c>
      <c r="BA334" s="178">
        <f>AVERAGE(BA333,BA335)</f>
        <v>315</v>
      </c>
      <c r="BB334" s="178">
        <f>AVERAGE(BB333,BB335)</f>
        <v>292.5</v>
      </c>
      <c r="BC334" s="215"/>
      <c r="BD334" s="178">
        <f>AVERAGE(BD333,BD335)</f>
        <v>355</v>
      </c>
      <c r="BE334" s="178">
        <f>AVERAGE(BE333,BE335)</f>
        <v>410</v>
      </c>
      <c r="BF334" s="178">
        <f>AVERAGE(BF333,BF335)</f>
        <v>382.5</v>
      </c>
      <c r="BG334" s="215"/>
      <c r="BH334" s="178">
        <f>AVERAGE(BH333,BH335)</f>
        <v>442.5</v>
      </c>
      <c r="BI334" s="178">
        <f>AVERAGE(BI333,BI335)</f>
        <v>532.5</v>
      </c>
      <c r="BJ334" s="178">
        <f>AVERAGE(BJ333,BJ335)</f>
        <v>487.5</v>
      </c>
      <c r="BK334" s="215"/>
      <c r="BL334" s="178">
        <f>AVERAGE(BL333,BL335)</f>
        <v>215</v>
      </c>
      <c r="BM334" s="178">
        <f>AVERAGE(BM333,BM335)</f>
        <v>255</v>
      </c>
      <c r="BN334" s="178">
        <f>AVERAGE(BN333,BN335)</f>
        <v>235</v>
      </c>
      <c r="BO334" s="215"/>
      <c r="BP334" s="178">
        <f>AVERAGE(BP333,BP335)</f>
        <v>360</v>
      </c>
      <c r="BQ334" s="178">
        <f>AVERAGE(BQ333,BQ335)</f>
        <v>425</v>
      </c>
      <c r="BR334" s="178">
        <f>AVERAGE(BR333,BR335)</f>
        <v>392.5</v>
      </c>
      <c r="BS334" s="215"/>
      <c r="BT334" s="178">
        <f>AVERAGE(BT333,BT335)</f>
        <v>285</v>
      </c>
      <c r="BU334" s="178">
        <f>AVERAGE(BU333,BU335)</f>
        <v>325</v>
      </c>
      <c r="BV334" s="178">
        <f>AVERAGE(BV333,BV335)</f>
        <v>305</v>
      </c>
      <c r="BW334" s="215"/>
      <c r="BX334" s="178">
        <f>AVERAGE(BX333,BX335)</f>
        <v>382.5</v>
      </c>
      <c r="BY334" s="178">
        <f>AVERAGE(BY333,BY335)</f>
        <v>457.5</v>
      </c>
      <c r="BZ334" s="178">
        <f>AVERAGE(BZ333,BZ335)</f>
        <v>420</v>
      </c>
      <c r="CA334" s="215"/>
      <c r="CB334" s="178">
        <f>AVERAGE(CB333,CB335)</f>
        <v>120</v>
      </c>
      <c r="CC334" s="178">
        <f>AVERAGE(CC333,CC335)</f>
        <v>150</v>
      </c>
      <c r="CD334" s="178">
        <f>AVERAGE(CD333,CD335)</f>
        <v>135</v>
      </c>
      <c r="CE334" s="215"/>
      <c r="CF334" s="178">
        <f>AVERAGE(CF333,CF335)</f>
        <v>257.5</v>
      </c>
      <c r="CG334" s="178">
        <f>AVERAGE(CG333,CG335)</f>
        <v>287.5</v>
      </c>
      <c r="CH334" s="178">
        <f>AVERAGE(CH333,CH335)</f>
        <v>272.5</v>
      </c>
      <c r="CI334" s="215"/>
      <c r="CJ334" s="178">
        <f>AVERAGE(CJ333,CJ335)</f>
        <v>335</v>
      </c>
      <c r="CK334" s="178">
        <f>AVERAGE(CK333,CK335)</f>
        <v>365</v>
      </c>
      <c r="CL334" s="178">
        <f>AVERAGE(CL333,CL335)</f>
        <v>350</v>
      </c>
      <c r="CM334" s="215"/>
      <c r="CN334" s="178">
        <f>AVERAGE(CN333,CN335)</f>
        <v>452.5</v>
      </c>
      <c r="CO334" s="178">
        <f>AVERAGE(CO333,CO335)</f>
        <v>497.5</v>
      </c>
      <c r="CP334" s="178">
        <f>AVERAGE(CP333,CP335)</f>
        <v>475</v>
      </c>
      <c r="CQ334" s="215"/>
      <c r="CR334" s="178">
        <f>AVERAGE(CR333,CR335)</f>
        <v>170</v>
      </c>
      <c r="CS334" s="178">
        <f>AVERAGE(CS333,CS335)</f>
        <v>190</v>
      </c>
      <c r="CT334" s="178">
        <f>AVERAGE(CT333,CT335)</f>
        <v>180</v>
      </c>
      <c r="CU334" s="215"/>
      <c r="CV334" s="178">
        <f>AVERAGE(CV333,CV335)</f>
        <v>262.5</v>
      </c>
      <c r="CW334" s="178">
        <f>AVERAGE(CW333,CW335)</f>
        <v>282.5</v>
      </c>
      <c r="CX334" s="178">
        <f>AVERAGE(CX333,CX335)</f>
        <v>272.5</v>
      </c>
      <c r="CY334" s="215"/>
      <c r="CZ334" s="178">
        <f>AVERAGE(CZ333,CZ335)</f>
        <v>315</v>
      </c>
      <c r="DA334" s="178">
        <f>AVERAGE(DA333,DA335)</f>
        <v>355</v>
      </c>
      <c r="DB334" s="178">
        <f>AVERAGE(DB333,DB335)</f>
        <v>335</v>
      </c>
      <c r="DC334" s="215"/>
      <c r="DD334" s="178">
        <f>AVERAGE(DD333,DD335)</f>
        <v>367.5</v>
      </c>
      <c r="DE334" s="178">
        <f>AVERAGE(DE333,DE335)</f>
        <v>452.5</v>
      </c>
      <c r="DF334" s="178">
        <f>AVERAGE(DF333,DF335)</f>
        <v>410</v>
      </c>
      <c r="DG334" s="215"/>
      <c r="DH334" s="178">
        <f>AVERAGE(DH333,DH335)</f>
        <v>115</v>
      </c>
      <c r="DI334" s="178">
        <f>AVERAGE(DI333,DI335)</f>
        <v>175</v>
      </c>
      <c r="DJ334" s="178">
        <f>AVERAGE(DJ333,DJ335)</f>
        <v>145</v>
      </c>
      <c r="DK334" s="215"/>
      <c r="DL334" s="178">
        <f>AVERAGE(DL333,DL335)</f>
        <v>257.5</v>
      </c>
      <c r="DM334" s="178">
        <f>AVERAGE(DM333,DM335)</f>
        <v>297.5</v>
      </c>
      <c r="DN334" s="178">
        <f>AVERAGE(DN333,DN335)</f>
        <v>277.5</v>
      </c>
      <c r="DO334" s="215"/>
      <c r="DP334" s="178">
        <f>AVERAGE(DP333,DP335)</f>
        <v>365</v>
      </c>
      <c r="DQ334" s="178">
        <f>AVERAGE(DQ333,DQ335)</f>
        <v>415</v>
      </c>
      <c r="DR334" s="178">
        <f>AVERAGE(DR333,DR335)</f>
        <v>390</v>
      </c>
      <c r="DS334" s="216"/>
      <c r="DT334" s="178">
        <f>AVERAGE(DT333,DT335)</f>
        <v>435</v>
      </c>
      <c r="DU334" s="178">
        <f>AVERAGE(DU333,DU335)</f>
        <v>465</v>
      </c>
      <c r="DV334" s="178">
        <f>AVERAGE(DV333,DV335)</f>
        <v>450</v>
      </c>
      <c r="DW334" s="215"/>
      <c r="DX334" s="178">
        <f>AVERAGE(DX333,DX335)</f>
        <v>160</v>
      </c>
      <c r="DY334" s="178">
        <f>AVERAGE(DY333,DY335)</f>
        <v>210</v>
      </c>
      <c r="DZ334" s="178">
        <f>AVERAGE(DZ333,DZ335)</f>
        <v>185</v>
      </c>
      <c r="EA334" s="215"/>
      <c r="EB334" s="178">
        <f>AVERAGE(EB333,EB335)</f>
        <v>265</v>
      </c>
      <c r="EC334" s="178">
        <f>AVERAGE(EC333,EC335)</f>
        <v>345</v>
      </c>
      <c r="ED334" s="178">
        <f>AVERAGE(ED333,ED335)</f>
        <v>305</v>
      </c>
      <c r="EE334" s="215"/>
      <c r="EF334" s="178">
        <f>AVERAGE(EF333,EF335)</f>
        <v>300</v>
      </c>
      <c r="EG334" s="178">
        <f>AVERAGE(EG333,EG335)</f>
        <v>400</v>
      </c>
      <c r="EH334" s="178">
        <f>AVERAGE(EH333,EH335)</f>
        <v>350</v>
      </c>
      <c r="EI334" s="215"/>
      <c r="EJ334" s="178">
        <f>AVERAGE(EJ333,EJ335)</f>
        <v>410</v>
      </c>
      <c r="EK334" s="178">
        <f>AVERAGE(EK333,EK335)</f>
        <v>470</v>
      </c>
      <c r="EL334" s="178">
        <f>AVERAGE(EL333,EL335)</f>
        <v>440</v>
      </c>
      <c r="EM334" s="215"/>
      <c r="EN334" s="178">
        <f>AVERAGE(EN333,EN335)</f>
        <v>160</v>
      </c>
      <c r="EO334" s="178">
        <f>AVERAGE(EO333,EO335)</f>
        <v>200</v>
      </c>
      <c r="EP334" s="178">
        <f>AVERAGE(EP333,EP335)</f>
        <v>180</v>
      </c>
      <c r="EQ334" s="215"/>
      <c r="ER334" s="178" t="e">
        <f>AVERAGE(ER333,ER335)</f>
        <v>#DIV/0!</v>
      </c>
      <c r="ES334" s="178" t="e">
        <f>AVERAGE(ES333,ES335)</f>
        <v>#DIV/0!</v>
      </c>
      <c r="ET334" s="178" t="e">
        <f>AVERAGE(ET333,ET335)</f>
        <v>#DIV/0!</v>
      </c>
      <c r="EU334" s="215"/>
      <c r="EV334" s="178">
        <f>AVERAGE(EV333,EV335)</f>
        <v>200</v>
      </c>
      <c r="EW334" s="178">
        <f>AVERAGE(EW333,EW335)</f>
        <v>280</v>
      </c>
      <c r="EX334" s="178">
        <f>AVERAGE(EX333,EX335)</f>
        <v>240</v>
      </c>
      <c r="EY334" s="215"/>
      <c r="EZ334" s="178">
        <f>AVERAGE(EZ333,EZ335)</f>
        <v>400</v>
      </c>
      <c r="FA334" s="178">
        <f>AVERAGE(FA333,FA335)</f>
        <v>500</v>
      </c>
      <c r="FB334" s="178">
        <f>AVERAGE(FB333,FB335)</f>
        <v>450</v>
      </c>
      <c r="FC334" s="215"/>
      <c r="FD334" s="178">
        <f>AVERAGE(FD333,FD335)</f>
        <v>100</v>
      </c>
      <c r="FE334" s="178">
        <f>AVERAGE(FE333,FE335)</f>
        <v>160</v>
      </c>
      <c r="FF334" s="178">
        <f>AVERAGE(FF333,FF335)</f>
        <v>130</v>
      </c>
      <c r="FG334" s="215"/>
      <c r="FH334" s="178">
        <f>AVERAGE(FH333,FH335)</f>
        <v>300</v>
      </c>
      <c r="FI334" s="178">
        <f>AVERAGE(FI333,FI335)</f>
        <v>350</v>
      </c>
      <c r="FJ334" s="178">
        <f>AVERAGE(FJ333,FJ335)</f>
        <v>325</v>
      </c>
      <c r="FK334" s="215"/>
      <c r="FL334" s="178">
        <f>AVERAGE(FL333,FL335)</f>
        <v>220</v>
      </c>
      <c r="FM334" s="178">
        <f>AVERAGE(FM333,FM335)</f>
        <v>280</v>
      </c>
      <c r="FN334" s="178">
        <f>AVERAGE(FN333,FN335)</f>
        <v>250</v>
      </c>
      <c r="FO334" s="215"/>
      <c r="FP334" s="178">
        <f>AVERAGE(FP333,FP335)</f>
        <v>390</v>
      </c>
      <c r="FQ334" s="178">
        <f>AVERAGE(FQ333,FQ335)</f>
        <v>440</v>
      </c>
      <c r="FR334" s="178">
        <f>AVERAGE(FR333,FR335)</f>
        <v>415</v>
      </c>
      <c r="FS334" s="215"/>
      <c r="FT334" s="178">
        <f>AVERAGE(FT333,FT335)</f>
        <v>110</v>
      </c>
      <c r="FU334" s="178">
        <f>AVERAGE(FU333,FU335)</f>
        <v>160</v>
      </c>
      <c r="FV334" s="178">
        <f>AVERAGE(FV333,FV335)</f>
        <v>135</v>
      </c>
      <c r="FW334" s="215"/>
      <c r="FX334" s="178">
        <f>AVERAGE(FX333,FX335)</f>
        <v>235</v>
      </c>
      <c r="FY334" s="178">
        <f>AVERAGE(FY333,FY335)</f>
        <v>265</v>
      </c>
      <c r="FZ334" s="178">
        <f>AVERAGE(FZ333,FZ335)</f>
        <v>250</v>
      </c>
      <c r="GA334" s="215"/>
    </row>
    <row r="335" spans="1:183" x14ac:dyDescent="0.35">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35">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35">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35">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35">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35">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7"/>
      <c r="ES340" s="188"/>
      <c r="ET340" s="218"/>
      <c r="EU340" s="207"/>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35">
      <c r="A341" s="2">
        <f t="shared" si="0"/>
        <v>5</v>
      </c>
      <c r="B341" s="2">
        <f t="shared" si="1"/>
        <v>2025</v>
      </c>
      <c r="C341" s="195">
        <f t="shared" ref="C341:C370"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35">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19">
        <v>270</v>
      </c>
      <c r="AO342" s="51">
        <v>320</v>
      </c>
      <c r="AP342" s="53">
        <v>295</v>
      </c>
      <c r="AQ342" s="93" t="s">
        <v>5</v>
      </c>
      <c r="AR342" s="219">
        <v>390</v>
      </c>
      <c r="AS342" s="51">
        <v>480</v>
      </c>
      <c r="AT342" s="53">
        <v>435</v>
      </c>
      <c r="AU342" s="93" t="s">
        <v>5</v>
      </c>
      <c r="AV342" s="219">
        <v>120</v>
      </c>
      <c r="AW342" s="51">
        <v>170</v>
      </c>
      <c r="AX342" s="53">
        <v>145</v>
      </c>
      <c r="AY342" s="93" t="s">
        <v>5</v>
      </c>
      <c r="AZ342" s="219">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35">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19">
        <v>270</v>
      </c>
      <c r="AO343" s="51">
        <v>320</v>
      </c>
      <c r="AP343" s="53">
        <v>295</v>
      </c>
      <c r="AQ343" s="93" t="s">
        <v>5</v>
      </c>
      <c r="AR343" s="219">
        <v>390</v>
      </c>
      <c r="AS343" s="51">
        <v>500</v>
      </c>
      <c r="AT343" s="53">
        <v>445</v>
      </c>
      <c r="AU343" s="93">
        <v>10</v>
      </c>
      <c r="AV343" s="219">
        <v>120</v>
      </c>
      <c r="AW343" s="51">
        <v>190</v>
      </c>
      <c r="AX343" s="53">
        <v>155</v>
      </c>
      <c r="AY343" s="93">
        <v>10</v>
      </c>
      <c r="AZ343" s="219">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35">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19">
        <v>320</v>
      </c>
      <c r="AO344" s="51">
        <v>440</v>
      </c>
      <c r="AP344" s="53">
        <v>380</v>
      </c>
      <c r="AQ344" s="93">
        <v>85</v>
      </c>
      <c r="AR344" s="219">
        <v>400</v>
      </c>
      <c r="AS344" s="51">
        <v>530</v>
      </c>
      <c r="AT344" s="53">
        <v>465</v>
      </c>
      <c r="AU344" s="93">
        <v>20</v>
      </c>
      <c r="AV344" s="219">
        <v>170</v>
      </c>
      <c r="AW344" s="51">
        <v>230</v>
      </c>
      <c r="AX344" s="53">
        <v>200</v>
      </c>
      <c r="AY344" s="93">
        <v>45</v>
      </c>
      <c r="AZ344" s="219">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35">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19">
        <v>370</v>
      </c>
      <c r="AO345" s="51">
        <v>490</v>
      </c>
      <c r="AP345" s="53">
        <v>430</v>
      </c>
      <c r="AQ345" s="93">
        <v>50</v>
      </c>
      <c r="AR345" s="219">
        <v>420</v>
      </c>
      <c r="AS345" s="51">
        <v>550</v>
      </c>
      <c r="AT345" s="53">
        <v>485</v>
      </c>
      <c r="AU345" s="93">
        <v>20</v>
      </c>
      <c r="AV345" s="219">
        <v>190</v>
      </c>
      <c r="AW345" s="51">
        <v>250</v>
      </c>
      <c r="AX345" s="53">
        <v>220</v>
      </c>
      <c r="AY345" s="93">
        <v>20</v>
      </c>
      <c r="AZ345" s="219">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35">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19">
        <v>390</v>
      </c>
      <c r="AO346" s="51">
        <v>510</v>
      </c>
      <c r="AP346" s="53">
        <v>450</v>
      </c>
      <c r="AQ346" s="93">
        <v>20</v>
      </c>
      <c r="AR346" s="219">
        <v>430</v>
      </c>
      <c r="AS346" s="51">
        <v>560</v>
      </c>
      <c r="AT346" s="53">
        <v>495</v>
      </c>
      <c r="AU346" s="93">
        <v>10</v>
      </c>
      <c r="AV346" s="219">
        <v>190</v>
      </c>
      <c r="AW346" s="51">
        <v>250</v>
      </c>
      <c r="AX346" s="53">
        <v>220</v>
      </c>
      <c r="AY346" s="93" t="s">
        <v>5</v>
      </c>
      <c r="AZ346" s="219">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0">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1">
        <v>445</v>
      </c>
      <c r="CY346" s="93">
        <v>30</v>
      </c>
      <c r="CZ346" s="141">
        <v>440</v>
      </c>
      <c r="DA346" s="51">
        <v>560</v>
      </c>
      <c r="DB346" s="221">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1">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1">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35">
      <c r="A347" s="2">
        <f t="shared" si="0"/>
        <v>6</v>
      </c>
      <c r="B347" s="2">
        <f t="shared" si="1"/>
        <v>2025</v>
      </c>
      <c r="C347" s="195">
        <f t="shared" si="505"/>
        <v>45821</v>
      </c>
      <c r="D347" s="222">
        <f>AVERAGE(D346,D348)</f>
        <v>280</v>
      </c>
      <c r="E347" s="222">
        <f t="shared" ref="E347:F347" si="506">AVERAGE(E346,E348)</f>
        <v>380</v>
      </c>
      <c r="F347" s="222">
        <f t="shared" si="506"/>
        <v>330</v>
      </c>
      <c r="G347" s="223"/>
      <c r="H347" s="222">
        <f>AVERAGE(H346,H348)</f>
        <v>435</v>
      </c>
      <c r="I347" s="222">
        <f t="shared" ref="I347" si="507">AVERAGE(I346,I348)</f>
        <v>600</v>
      </c>
      <c r="J347" s="222">
        <f t="shared" ref="J347" si="508">AVERAGE(J346,J348)</f>
        <v>517.5</v>
      </c>
      <c r="K347" s="223"/>
      <c r="L347" s="222">
        <f>AVERAGE(L346,L348)</f>
        <v>450</v>
      </c>
      <c r="M347" s="222">
        <f t="shared" ref="M347" si="509">AVERAGE(M346,M348)</f>
        <v>550</v>
      </c>
      <c r="N347" s="222">
        <f t="shared" ref="N347" si="510">AVERAGE(N346,N348)</f>
        <v>500</v>
      </c>
      <c r="O347" s="223"/>
      <c r="P347" s="222">
        <f>AVERAGE(P346,P348)</f>
        <v>270</v>
      </c>
      <c r="Q347" s="222">
        <f t="shared" ref="Q347" si="511">AVERAGE(Q346,Q348)</f>
        <v>350</v>
      </c>
      <c r="R347" s="222">
        <f t="shared" ref="R347" si="512">AVERAGE(R346,R348)</f>
        <v>310</v>
      </c>
      <c r="S347" s="223"/>
      <c r="T347" s="222">
        <f>AVERAGE(T346,T348)</f>
        <v>270</v>
      </c>
      <c r="U347" s="222">
        <f t="shared" ref="U347" si="513">AVERAGE(U346,U348)</f>
        <v>320</v>
      </c>
      <c r="V347" s="222">
        <f t="shared" ref="V347" si="514">AVERAGE(V346,V348)</f>
        <v>295</v>
      </c>
      <c r="W347" s="223"/>
      <c r="X347" s="222">
        <f>AVERAGE(X346,X348)</f>
        <v>290</v>
      </c>
      <c r="Y347" s="222">
        <f t="shared" ref="Y347" si="515">AVERAGE(Y346,Y348)</f>
        <v>440</v>
      </c>
      <c r="Z347" s="222">
        <f t="shared" ref="Z347" si="516">AVERAGE(Z346,Z348)</f>
        <v>365</v>
      </c>
      <c r="AA347" s="223"/>
      <c r="AB347" s="222">
        <f>AVERAGE(AB346,AB348)</f>
        <v>405</v>
      </c>
      <c r="AC347" s="222">
        <f t="shared" ref="AC347" si="517">AVERAGE(AC346,AC348)</f>
        <v>495</v>
      </c>
      <c r="AD347" s="222">
        <f t="shared" ref="AD347" si="518">AVERAGE(AD346,AD348)</f>
        <v>450</v>
      </c>
      <c r="AE347" s="223"/>
      <c r="AF347" s="222">
        <f>AVERAGE(AF346,AF348)</f>
        <v>160</v>
      </c>
      <c r="AG347" s="222">
        <f t="shared" ref="AG347" si="519">AVERAGE(AG346,AG348)</f>
        <v>260</v>
      </c>
      <c r="AH347" s="222">
        <f t="shared" ref="AH347" si="520">AVERAGE(AH346,AH348)</f>
        <v>210</v>
      </c>
      <c r="AI347" s="223"/>
      <c r="AJ347" s="222">
        <f>AVERAGE(AJ346,AJ348)</f>
        <v>260</v>
      </c>
      <c r="AK347" s="222">
        <f t="shared" ref="AK347" si="521">AVERAGE(AK346,AK348)</f>
        <v>320</v>
      </c>
      <c r="AL347" s="222">
        <f t="shared" ref="AL347" si="522">AVERAGE(AL346,AL348)</f>
        <v>290</v>
      </c>
      <c r="AM347" s="223"/>
      <c r="AN347" s="222">
        <f>AVERAGE(AN346,AN348)</f>
        <v>415</v>
      </c>
      <c r="AO347" s="222">
        <f t="shared" ref="AO347" si="523">AVERAGE(AO346,AO348)</f>
        <v>535</v>
      </c>
      <c r="AP347" s="222">
        <f t="shared" ref="AP347" si="524">AVERAGE(AP346,AP348)</f>
        <v>475</v>
      </c>
      <c r="AQ347" s="223"/>
      <c r="AR347" s="222">
        <f>AVERAGE(AR346,AR348)</f>
        <v>445</v>
      </c>
      <c r="AS347" s="222">
        <f t="shared" ref="AS347" si="525">AVERAGE(AS346,AS348)</f>
        <v>575</v>
      </c>
      <c r="AT347" s="222">
        <f t="shared" ref="AT347" si="526">AVERAGE(AT346,AT348)</f>
        <v>510</v>
      </c>
      <c r="AU347" s="223"/>
      <c r="AV347" s="222">
        <f>AVERAGE(AV346,AV348)</f>
        <v>200</v>
      </c>
      <c r="AW347" s="222">
        <f t="shared" ref="AW347" si="527">AVERAGE(AW346,AW348)</f>
        <v>260</v>
      </c>
      <c r="AX347" s="222">
        <f t="shared" ref="AX347" si="528">AVERAGE(AX346,AX348)</f>
        <v>230</v>
      </c>
      <c r="AY347" s="223"/>
      <c r="AZ347" s="222">
        <f>AVERAGE(AZ346,AZ348)</f>
        <v>415</v>
      </c>
      <c r="BA347" s="222">
        <f t="shared" ref="BA347" si="529">AVERAGE(BA346,BA348)</f>
        <v>475</v>
      </c>
      <c r="BB347" s="222">
        <f t="shared" ref="BB347" si="530">AVERAGE(BB346,BB348)</f>
        <v>445</v>
      </c>
      <c r="BC347" s="223"/>
      <c r="BD347" s="222">
        <f>AVERAGE(BD346,BD348)</f>
        <v>485</v>
      </c>
      <c r="BE347" s="222">
        <f t="shared" ref="BE347" si="531">AVERAGE(BE346,BE348)</f>
        <v>645</v>
      </c>
      <c r="BF347" s="222">
        <f t="shared" ref="BF347" si="532">AVERAGE(BF346,BF348)</f>
        <v>565</v>
      </c>
      <c r="BG347" s="223"/>
      <c r="BH347" s="222">
        <f>AVERAGE(BH346,BH348)</f>
        <v>515</v>
      </c>
      <c r="BI347" s="222">
        <f t="shared" ref="BI347" si="533">AVERAGE(BI346,BI348)</f>
        <v>645</v>
      </c>
      <c r="BJ347" s="222">
        <f t="shared" ref="BJ347" si="534">AVERAGE(BJ346,BJ348)</f>
        <v>580</v>
      </c>
      <c r="BK347" s="223"/>
      <c r="BL347" s="222">
        <f>AVERAGE(BL346,BL348)</f>
        <v>290</v>
      </c>
      <c r="BM347" s="222">
        <f t="shared" ref="BM347" si="535">AVERAGE(BM346,BM348)</f>
        <v>360</v>
      </c>
      <c r="BN347" s="222">
        <f t="shared" ref="BN347" si="536">AVERAGE(BN346,BN348)</f>
        <v>325</v>
      </c>
      <c r="BO347" s="223"/>
      <c r="BP347" s="222">
        <f>AVERAGE(BP346,BP348)</f>
        <v>502.5</v>
      </c>
      <c r="BQ347" s="222">
        <f t="shared" ref="BQ347" si="537">AVERAGE(BQ346,BQ348)</f>
        <v>587.5</v>
      </c>
      <c r="BR347" s="222">
        <f t="shared" ref="BR347" si="538">AVERAGE(BR346,BR348)</f>
        <v>545</v>
      </c>
      <c r="BS347" s="223"/>
      <c r="BT347" s="222">
        <f>AVERAGE(BT346,BT348)</f>
        <v>447.5</v>
      </c>
      <c r="BU347" s="222">
        <f t="shared" ref="BU347" si="539">AVERAGE(BU346,BU348)</f>
        <v>557.5</v>
      </c>
      <c r="BV347" s="222">
        <f t="shared" ref="BV347" si="540">AVERAGE(BV346,BV348)</f>
        <v>502.5</v>
      </c>
      <c r="BW347" s="223"/>
      <c r="BX347" s="222">
        <f>AVERAGE(BX346,BX348)</f>
        <v>492.5</v>
      </c>
      <c r="BY347" s="222">
        <f t="shared" ref="BY347" si="541">AVERAGE(BY346,BY348)</f>
        <v>627.5</v>
      </c>
      <c r="BZ347" s="222">
        <f t="shared" ref="BZ347" si="542">AVERAGE(BZ346,BZ348)</f>
        <v>560</v>
      </c>
      <c r="CA347" s="223"/>
      <c r="CB347" s="222">
        <f>AVERAGE(CB346,CB348)</f>
        <v>200</v>
      </c>
      <c r="CC347" s="222">
        <f t="shared" ref="CC347" si="543">AVERAGE(CC346,CC348)</f>
        <v>280</v>
      </c>
      <c r="CD347" s="222">
        <f t="shared" ref="CD347" si="544">AVERAGE(CD346,CD348)</f>
        <v>240</v>
      </c>
      <c r="CE347" s="223"/>
      <c r="CF347" s="222">
        <f>AVERAGE(CF346,CF348)</f>
        <v>412.5</v>
      </c>
      <c r="CG347" s="222">
        <f t="shared" ref="CG347" si="545">AVERAGE(CG346,CG348)</f>
        <v>562.5</v>
      </c>
      <c r="CH347" s="222">
        <f t="shared" ref="CH347" si="546">AVERAGE(CH346,CH348)</f>
        <v>487.5</v>
      </c>
      <c r="CI347" s="223"/>
      <c r="CJ347" s="222">
        <f>AVERAGE(CJ346,CJ348)</f>
        <v>440</v>
      </c>
      <c r="CK347" s="222">
        <f t="shared" ref="CK347" si="547">AVERAGE(CK346,CK348)</f>
        <v>635</v>
      </c>
      <c r="CL347" s="222">
        <f t="shared" ref="CL347" si="548">AVERAGE(CL346,CL348)</f>
        <v>537.5</v>
      </c>
      <c r="CM347" s="223"/>
      <c r="CN347" s="222">
        <f>AVERAGE(CN346,CN348)</f>
        <v>550</v>
      </c>
      <c r="CO347" s="222">
        <f t="shared" ref="CO347" si="549">AVERAGE(CO346,CO348)</f>
        <v>680</v>
      </c>
      <c r="CP347" s="222">
        <f t="shared" ref="CP347" si="550">AVERAGE(CP346,CP348)</f>
        <v>615</v>
      </c>
      <c r="CQ347" s="223"/>
      <c r="CR347" s="222">
        <f>AVERAGE(CR346,CR348)</f>
        <v>220</v>
      </c>
      <c r="CS347" s="222">
        <f t="shared" ref="CS347" si="551">AVERAGE(CS346,CS348)</f>
        <v>350</v>
      </c>
      <c r="CT347" s="222">
        <f t="shared" ref="CT347" si="552">AVERAGE(CT346,CT348)</f>
        <v>285</v>
      </c>
      <c r="CU347" s="223"/>
      <c r="CV347" s="222">
        <f>AVERAGE(CV346,CV348)</f>
        <v>435</v>
      </c>
      <c r="CW347" s="222">
        <f t="shared" ref="CW347" si="553">AVERAGE(CW346,CW348)</f>
        <v>580</v>
      </c>
      <c r="CX347" s="222">
        <f t="shared" ref="CX347" si="554">AVERAGE(CX346,CX348)</f>
        <v>507.5</v>
      </c>
      <c r="CY347" s="223"/>
      <c r="CZ347" s="222">
        <f>AVERAGE(CZ346,CZ348)</f>
        <v>477.5</v>
      </c>
      <c r="DA347" s="222">
        <f t="shared" ref="DA347" si="555">AVERAGE(DA346,DA348)</f>
        <v>597.5</v>
      </c>
      <c r="DB347" s="222">
        <f t="shared" ref="DB347" si="556">AVERAGE(DB346,DB348)</f>
        <v>537.5</v>
      </c>
      <c r="DC347" s="223"/>
      <c r="DD347" s="222">
        <f>AVERAGE(DD346,DD348)</f>
        <v>500</v>
      </c>
      <c r="DE347" s="222">
        <f t="shared" ref="DE347" si="557">AVERAGE(DE346,DE348)</f>
        <v>640</v>
      </c>
      <c r="DF347" s="222">
        <f t="shared" ref="DF347" si="558">AVERAGE(DF346,DF348)</f>
        <v>570</v>
      </c>
      <c r="DG347" s="223"/>
      <c r="DH347" s="222">
        <f>AVERAGE(DH346,DH348)</f>
        <v>210</v>
      </c>
      <c r="DI347" s="222">
        <f t="shared" ref="DI347" si="559">AVERAGE(DI346,DI348)</f>
        <v>320</v>
      </c>
      <c r="DJ347" s="222">
        <f t="shared" ref="DJ347" si="560">AVERAGE(DJ346,DJ348)</f>
        <v>265</v>
      </c>
      <c r="DK347" s="223"/>
      <c r="DL347" s="222">
        <f>AVERAGE(DL346,DL348)</f>
        <v>430</v>
      </c>
      <c r="DM347" s="222">
        <f t="shared" ref="DM347" si="561">AVERAGE(DM346,DM348)</f>
        <v>555</v>
      </c>
      <c r="DN347" s="222">
        <f t="shared" ref="DN347" si="562">AVERAGE(DN346,DN348)</f>
        <v>492.5</v>
      </c>
      <c r="DO347" s="223"/>
      <c r="DP347" s="222">
        <f>AVERAGE(DP346,DP348)</f>
        <v>495</v>
      </c>
      <c r="DQ347" s="222">
        <f t="shared" ref="DQ347" si="563">AVERAGE(DQ346,DQ348)</f>
        <v>595</v>
      </c>
      <c r="DR347" s="222">
        <f t="shared" ref="DR347" si="564">AVERAGE(DR346,DR348)</f>
        <v>545</v>
      </c>
      <c r="DS347" s="223"/>
      <c r="DT347" s="222">
        <f>AVERAGE(DT346,DT348)</f>
        <v>522.5</v>
      </c>
      <c r="DU347" s="222">
        <f t="shared" ref="DU347" si="565">AVERAGE(DU346,DU348)</f>
        <v>577.5</v>
      </c>
      <c r="DV347" s="222">
        <f t="shared" ref="DV347" si="566">AVERAGE(DV346,DV348)</f>
        <v>550</v>
      </c>
      <c r="DW347" s="223"/>
      <c r="DX347" s="222">
        <f>AVERAGE(DX346,DX348)</f>
        <v>237.5</v>
      </c>
      <c r="DY347" s="222">
        <f t="shared" ref="DY347" si="567">AVERAGE(DY346,DY348)</f>
        <v>327.5</v>
      </c>
      <c r="DZ347" s="222">
        <f t="shared" ref="DZ347" si="568">AVERAGE(DZ346,DZ348)</f>
        <v>282.5</v>
      </c>
      <c r="EA347" s="223"/>
      <c r="EB347" s="222">
        <f>AVERAGE(EB346,EB348)</f>
        <v>467.5</v>
      </c>
      <c r="EC347" s="222">
        <f t="shared" ref="EC347" si="569">AVERAGE(EC346,EC348)</f>
        <v>537.5</v>
      </c>
      <c r="ED347" s="222">
        <f t="shared" ref="ED347" si="570">AVERAGE(ED346,ED348)</f>
        <v>502.5</v>
      </c>
      <c r="EE347" s="223"/>
      <c r="EF347" s="222">
        <f>AVERAGE(EF346,EF348)</f>
        <v>400</v>
      </c>
      <c r="EG347" s="222">
        <f t="shared" ref="EG347" si="571">AVERAGE(EG346,EG348)</f>
        <v>500</v>
      </c>
      <c r="EH347" s="222">
        <f t="shared" ref="EH347" si="572">AVERAGE(EH346,EH348)</f>
        <v>450</v>
      </c>
      <c r="EI347" s="223"/>
      <c r="EJ347" s="222">
        <f>AVERAGE(EJ346,EJ348)</f>
        <v>410</v>
      </c>
      <c r="EK347" s="222">
        <f t="shared" ref="EK347" si="573">AVERAGE(EK346,EK348)</f>
        <v>470</v>
      </c>
      <c r="EL347" s="222">
        <f t="shared" ref="EL347" si="574">AVERAGE(EL346,EL348)</f>
        <v>440</v>
      </c>
      <c r="EM347" s="223"/>
      <c r="EN347" s="222">
        <f>AVERAGE(EN346,EN348)</f>
        <v>190</v>
      </c>
      <c r="EO347" s="222">
        <f t="shared" ref="EO347" si="575">AVERAGE(EO346,EO348)</f>
        <v>270</v>
      </c>
      <c r="EP347" s="222">
        <f t="shared" ref="EP347" si="576">AVERAGE(EP346,EP348)</f>
        <v>230</v>
      </c>
      <c r="EQ347" s="224"/>
      <c r="ER347" s="225"/>
      <c r="ES347" s="222"/>
      <c r="ET347" s="226"/>
      <c r="EU347" s="224"/>
      <c r="EV347" s="222">
        <f>AVERAGE(EV346,EV348)</f>
        <v>220</v>
      </c>
      <c r="EW347" s="222">
        <f t="shared" ref="EW347" si="577">AVERAGE(EW346,EW348)</f>
        <v>300</v>
      </c>
      <c r="EX347" s="222">
        <f t="shared" ref="EX347" si="578">AVERAGE(EX346,EX348)</f>
        <v>260</v>
      </c>
      <c r="EY347" s="223"/>
      <c r="EZ347" s="222">
        <f>AVERAGE(EZ346,EZ348)</f>
        <v>400</v>
      </c>
      <c r="FA347" s="222">
        <f t="shared" ref="FA347" si="579">AVERAGE(FA346,FA348)</f>
        <v>500</v>
      </c>
      <c r="FB347" s="222">
        <f t="shared" ref="FB347" si="580">AVERAGE(FB346,FB348)</f>
        <v>450</v>
      </c>
      <c r="FC347" s="223"/>
      <c r="FD347" s="222">
        <f>AVERAGE(FD346,FD348)</f>
        <v>110</v>
      </c>
      <c r="FE347" s="222">
        <f t="shared" ref="FE347" si="581">AVERAGE(FE346,FE348)</f>
        <v>170</v>
      </c>
      <c r="FF347" s="222">
        <f t="shared" ref="FF347" si="582">AVERAGE(FF346,FF348)</f>
        <v>140</v>
      </c>
      <c r="FG347" s="223"/>
      <c r="FH347" s="222">
        <f>AVERAGE(FH346,FH348)</f>
        <v>300</v>
      </c>
      <c r="FI347" s="222">
        <f t="shared" ref="FI347" si="583">AVERAGE(FI346,FI348)</f>
        <v>350</v>
      </c>
      <c r="FJ347" s="222">
        <f t="shared" ref="FJ347" si="584">AVERAGE(FJ346,FJ348)</f>
        <v>325</v>
      </c>
      <c r="FK347" s="223"/>
      <c r="FL347" s="222">
        <f>AVERAGE(FL346,FL348)</f>
        <v>325</v>
      </c>
      <c r="FM347" s="222">
        <f t="shared" ref="FM347" si="585">AVERAGE(FM346,FM348)</f>
        <v>415</v>
      </c>
      <c r="FN347" s="222">
        <f t="shared" ref="FN347" si="586">AVERAGE(FN346,FN348)</f>
        <v>370</v>
      </c>
      <c r="FO347" s="223"/>
      <c r="FP347" s="222">
        <f>AVERAGE(FP346,FP348)</f>
        <v>405</v>
      </c>
      <c r="FQ347" s="222">
        <f t="shared" ref="FQ347" si="587">AVERAGE(FQ346,FQ348)</f>
        <v>485</v>
      </c>
      <c r="FR347" s="222">
        <f t="shared" ref="FR347" si="588">AVERAGE(FR346,FR348)</f>
        <v>445</v>
      </c>
      <c r="FS347" s="223"/>
      <c r="FT347" s="222">
        <f>AVERAGE(FT346,FT348)</f>
        <v>120</v>
      </c>
      <c r="FU347" s="222">
        <f t="shared" ref="FU347" si="589">AVERAGE(FU346,FU348)</f>
        <v>180</v>
      </c>
      <c r="FV347" s="222">
        <f t="shared" ref="FV347" si="590">AVERAGE(FV346,FV348)</f>
        <v>150</v>
      </c>
      <c r="FW347" s="223"/>
      <c r="FX347" s="222">
        <f>AVERAGE(FX346,FX348)</f>
        <v>305</v>
      </c>
      <c r="FY347" s="222">
        <f t="shared" ref="FY347" si="591">AVERAGE(FY346,FY348)</f>
        <v>375</v>
      </c>
      <c r="FZ347" s="222">
        <f t="shared" ref="FZ347" si="592">AVERAGE(FZ346,FZ348)</f>
        <v>340</v>
      </c>
      <c r="GA347" s="223"/>
      <c r="GB347" s="199"/>
      <c r="GC347" s="199"/>
      <c r="GD347" s="199"/>
      <c r="GE347" s="76"/>
      <c r="GF347" s="199"/>
      <c r="GG347" s="199"/>
      <c r="GH347" s="199"/>
      <c r="GI347" s="76"/>
      <c r="GJ347" s="199"/>
      <c r="GK347" s="199"/>
      <c r="GL347" s="199"/>
      <c r="GM347" s="76"/>
      <c r="GN347" s="199"/>
      <c r="GO347" s="199"/>
      <c r="GP347" s="199"/>
      <c r="GQ347" s="76"/>
      <c r="GR347" s="47"/>
      <c r="GS347" s="47"/>
      <c r="GT347" s="47"/>
      <c r="GU347" s="76"/>
      <c r="GV347" s="199"/>
      <c r="GW347" s="199"/>
      <c r="GX347" s="199"/>
      <c r="GY347" s="76"/>
      <c r="GZ347" s="199"/>
      <c r="HA347" s="199"/>
      <c r="HB347" s="199"/>
      <c r="HC347" s="76"/>
      <c r="HD347" s="199"/>
      <c r="HE347" s="199"/>
      <c r="HF347" s="199"/>
      <c r="HG347" s="76"/>
      <c r="HH347" s="199"/>
      <c r="HI347" s="199"/>
      <c r="HJ347" s="199"/>
      <c r="HK347" s="76"/>
      <c r="HL347" s="199"/>
      <c r="HM347" s="199"/>
      <c r="HN347" s="199"/>
    </row>
    <row r="348" spans="1:222" x14ac:dyDescent="0.35">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19">
        <v>440</v>
      </c>
      <c r="AO348" s="51">
        <v>560</v>
      </c>
      <c r="AP348" s="53">
        <v>500</v>
      </c>
      <c r="AQ348" s="93">
        <v>50</v>
      </c>
      <c r="AR348" s="219">
        <v>460</v>
      </c>
      <c r="AS348" s="51">
        <v>590</v>
      </c>
      <c r="AT348" s="53">
        <v>525</v>
      </c>
      <c r="AU348" s="93">
        <v>30</v>
      </c>
      <c r="AV348" s="219">
        <v>210</v>
      </c>
      <c r="AW348" s="51">
        <v>270</v>
      </c>
      <c r="AX348" s="53">
        <v>240</v>
      </c>
      <c r="AY348" s="93">
        <v>20</v>
      </c>
      <c r="AZ348" s="219">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35">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7">
        <v>440</v>
      </c>
      <c r="AO349" s="54">
        <v>560</v>
      </c>
      <c r="AP349" s="61">
        <v>500</v>
      </c>
      <c r="AQ349" s="73" t="s">
        <v>5</v>
      </c>
      <c r="AR349" s="227">
        <v>505</v>
      </c>
      <c r="AS349" s="54">
        <v>655</v>
      </c>
      <c r="AT349" s="61">
        <v>580</v>
      </c>
      <c r="AU349" s="73">
        <v>55</v>
      </c>
      <c r="AV349" s="227">
        <v>220</v>
      </c>
      <c r="AW349" s="54">
        <v>280</v>
      </c>
      <c r="AX349" s="61">
        <v>250</v>
      </c>
      <c r="AY349" s="73">
        <v>10</v>
      </c>
      <c r="AZ349" s="227">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8">
        <v>20</v>
      </c>
      <c r="DL349" s="78">
        <v>505</v>
      </c>
      <c r="DM349" s="54">
        <v>635</v>
      </c>
      <c r="DN349" s="61">
        <v>570</v>
      </c>
      <c r="DO349" s="228">
        <v>35</v>
      </c>
      <c r="DP349" s="78">
        <v>550</v>
      </c>
      <c r="DQ349" s="54">
        <v>650</v>
      </c>
      <c r="DR349" s="61">
        <v>600</v>
      </c>
      <c r="DS349" s="228">
        <v>35</v>
      </c>
      <c r="DT349" s="78">
        <v>590</v>
      </c>
      <c r="DU349" s="54">
        <v>650</v>
      </c>
      <c r="DV349" s="61">
        <v>620</v>
      </c>
      <c r="DW349" s="228">
        <v>40</v>
      </c>
      <c r="DX349" s="78">
        <v>250</v>
      </c>
      <c r="DY349" s="54">
        <v>340</v>
      </c>
      <c r="DZ349" s="61">
        <v>295</v>
      </c>
      <c r="EA349" s="228" t="s">
        <v>5</v>
      </c>
      <c r="EB349" s="78">
        <v>550</v>
      </c>
      <c r="EC349" s="54">
        <v>620</v>
      </c>
      <c r="ED349" s="61">
        <v>585</v>
      </c>
      <c r="EE349" s="228">
        <v>35</v>
      </c>
      <c r="EF349" s="78">
        <v>400</v>
      </c>
      <c r="EG349" s="54">
        <v>500</v>
      </c>
      <c r="EH349" s="61">
        <v>450</v>
      </c>
      <c r="EI349" s="228" t="s">
        <v>5</v>
      </c>
      <c r="EJ349" s="78">
        <v>410</v>
      </c>
      <c r="EK349" s="54">
        <v>470</v>
      </c>
      <c r="EL349" s="61">
        <v>440</v>
      </c>
      <c r="EM349" s="228" t="s">
        <v>5</v>
      </c>
      <c r="EN349" s="78">
        <v>200</v>
      </c>
      <c r="EO349" s="54">
        <v>280</v>
      </c>
      <c r="EP349" s="61">
        <v>240</v>
      </c>
      <c r="EQ349" s="228" t="s">
        <v>5</v>
      </c>
      <c r="ER349" s="78" t="s">
        <v>0</v>
      </c>
      <c r="ES349" s="54" t="s">
        <v>0</v>
      </c>
      <c r="ET349" s="61" t="s">
        <v>0</v>
      </c>
      <c r="EU349" s="228"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35">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7">
        <v>510</v>
      </c>
      <c r="AO350" s="54">
        <v>630</v>
      </c>
      <c r="AP350" s="61">
        <v>570</v>
      </c>
      <c r="AQ350" s="73">
        <v>70</v>
      </c>
      <c r="AR350" s="227">
        <v>540</v>
      </c>
      <c r="AS350" s="54">
        <v>680</v>
      </c>
      <c r="AT350" s="61">
        <v>610</v>
      </c>
      <c r="AU350" s="73">
        <v>30</v>
      </c>
      <c r="AV350" s="227">
        <v>220</v>
      </c>
      <c r="AW350" s="54">
        <v>280</v>
      </c>
      <c r="AX350" s="61">
        <v>250</v>
      </c>
      <c r="AY350" s="73" t="s">
        <v>5</v>
      </c>
      <c r="AZ350" s="227">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8" t="s">
        <v>5</v>
      </c>
      <c r="DL350" s="78">
        <v>560</v>
      </c>
      <c r="DM350" s="54">
        <v>670</v>
      </c>
      <c r="DN350" s="61">
        <v>615</v>
      </c>
      <c r="DO350" s="228">
        <v>45</v>
      </c>
      <c r="DP350" s="78">
        <v>590</v>
      </c>
      <c r="DQ350" s="54">
        <v>720</v>
      </c>
      <c r="DR350" s="61">
        <v>655</v>
      </c>
      <c r="DS350" s="228">
        <v>55</v>
      </c>
      <c r="DT350" s="78">
        <v>590</v>
      </c>
      <c r="DU350" s="54">
        <v>730</v>
      </c>
      <c r="DV350" s="61">
        <v>660</v>
      </c>
      <c r="DW350" s="228">
        <v>40</v>
      </c>
      <c r="DX350" s="78">
        <v>250</v>
      </c>
      <c r="DY350" s="54">
        <v>340</v>
      </c>
      <c r="DZ350" s="61">
        <v>295</v>
      </c>
      <c r="EA350" s="228" t="s">
        <v>5</v>
      </c>
      <c r="EB350" s="78">
        <v>590</v>
      </c>
      <c r="EC350" s="54">
        <v>690</v>
      </c>
      <c r="ED350" s="61">
        <v>640</v>
      </c>
      <c r="EE350" s="228">
        <v>55</v>
      </c>
      <c r="EF350" s="78">
        <v>420</v>
      </c>
      <c r="EG350" s="54">
        <v>550</v>
      </c>
      <c r="EH350" s="61">
        <v>485</v>
      </c>
      <c r="EI350" s="228">
        <v>35</v>
      </c>
      <c r="EJ350" s="78">
        <v>430</v>
      </c>
      <c r="EK350" s="54">
        <v>500</v>
      </c>
      <c r="EL350" s="61">
        <v>465</v>
      </c>
      <c r="EM350" s="228">
        <v>25</v>
      </c>
      <c r="EN350" s="78">
        <v>200</v>
      </c>
      <c r="EO350" s="54">
        <v>280</v>
      </c>
      <c r="EP350" s="61">
        <v>240</v>
      </c>
      <c r="EQ350" s="228" t="s">
        <v>5</v>
      </c>
      <c r="ER350" s="78" t="s">
        <v>0</v>
      </c>
      <c r="ES350" s="54" t="s">
        <v>0</v>
      </c>
      <c r="ET350" s="61" t="s">
        <v>0</v>
      </c>
      <c r="EU350" s="228"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35">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7">
        <v>570</v>
      </c>
      <c r="AO351" s="54">
        <v>650</v>
      </c>
      <c r="AP351" s="61">
        <v>610</v>
      </c>
      <c r="AQ351" s="73">
        <v>40</v>
      </c>
      <c r="AR351" s="227">
        <v>580</v>
      </c>
      <c r="AS351" s="54">
        <v>720</v>
      </c>
      <c r="AT351" s="61">
        <v>650</v>
      </c>
      <c r="AU351" s="73">
        <v>40</v>
      </c>
      <c r="AV351" s="227">
        <v>220</v>
      </c>
      <c r="AW351" s="54">
        <v>300</v>
      </c>
      <c r="AX351" s="61">
        <v>260</v>
      </c>
      <c r="AY351" s="73">
        <v>10</v>
      </c>
      <c r="AZ351" s="227">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8">
        <v>10</v>
      </c>
      <c r="DL351" s="78">
        <v>590</v>
      </c>
      <c r="DM351" s="54">
        <v>700</v>
      </c>
      <c r="DN351" s="61">
        <v>645</v>
      </c>
      <c r="DO351" s="228">
        <v>30</v>
      </c>
      <c r="DP351" s="78">
        <v>610</v>
      </c>
      <c r="DQ351" s="54">
        <v>760</v>
      </c>
      <c r="DR351" s="61">
        <v>685</v>
      </c>
      <c r="DS351" s="228">
        <v>30</v>
      </c>
      <c r="DT351" s="78">
        <v>630</v>
      </c>
      <c r="DU351" s="54">
        <v>770</v>
      </c>
      <c r="DV351" s="61">
        <v>700</v>
      </c>
      <c r="DW351" s="228">
        <v>40</v>
      </c>
      <c r="DX351" s="78">
        <v>270</v>
      </c>
      <c r="DY351" s="54">
        <v>340</v>
      </c>
      <c r="DZ351" s="61">
        <v>305</v>
      </c>
      <c r="EA351" s="228">
        <v>10</v>
      </c>
      <c r="EB351" s="78">
        <v>620</v>
      </c>
      <c r="EC351" s="54">
        <v>730</v>
      </c>
      <c r="ED351" s="61">
        <v>675</v>
      </c>
      <c r="EE351" s="228">
        <v>35</v>
      </c>
      <c r="EF351" s="78">
        <v>420</v>
      </c>
      <c r="EG351" s="54">
        <v>550</v>
      </c>
      <c r="EH351" s="61">
        <v>485</v>
      </c>
      <c r="EI351" s="228" t="s">
        <v>5</v>
      </c>
      <c r="EJ351" s="78">
        <v>430</v>
      </c>
      <c r="EK351" s="54">
        <v>500</v>
      </c>
      <c r="EL351" s="61">
        <v>465</v>
      </c>
      <c r="EM351" s="228" t="s">
        <v>5</v>
      </c>
      <c r="EN351" s="78">
        <v>200</v>
      </c>
      <c r="EO351" s="54">
        <v>280</v>
      </c>
      <c r="EP351" s="61">
        <v>240</v>
      </c>
      <c r="EQ351" s="228" t="s">
        <v>5</v>
      </c>
      <c r="ER351" s="78" t="s">
        <v>0</v>
      </c>
      <c r="ES351" s="54" t="s">
        <v>0</v>
      </c>
      <c r="ET351" s="61" t="s">
        <v>0</v>
      </c>
      <c r="EU351" s="228"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35">
      <c r="A352" s="2">
        <f t="shared" si="0"/>
        <v>7</v>
      </c>
      <c r="B352" s="2">
        <f t="shared" si="1"/>
        <v>2025</v>
      </c>
      <c r="C352" s="195">
        <f t="shared" si="505"/>
        <v>45856</v>
      </c>
      <c r="D352" s="54">
        <v>450</v>
      </c>
      <c r="E352" s="54">
        <v>650</v>
      </c>
      <c r="F352" s="61">
        <v>550</v>
      </c>
      <c r="G352" s="73" t="s">
        <v>5</v>
      </c>
      <c r="H352" s="78">
        <v>510</v>
      </c>
      <c r="I352" s="54">
        <v>690</v>
      </c>
      <c r="J352" s="61">
        <v>600</v>
      </c>
      <c r="K352" s="73" t="s">
        <v>5</v>
      </c>
      <c r="L352" s="78">
        <v>560</v>
      </c>
      <c r="M352" s="54">
        <v>700</v>
      </c>
      <c r="N352" s="61">
        <v>630</v>
      </c>
      <c r="O352" s="73" t="s">
        <v>5</v>
      </c>
      <c r="P352" s="78">
        <v>280</v>
      </c>
      <c r="Q352" s="54">
        <v>360</v>
      </c>
      <c r="R352" s="61">
        <v>320</v>
      </c>
      <c r="S352" s="73" t="s">
        <v>5</v>
      </c>
      <c r="T352" s="78">
        <v>290</v>
      </c>
      <c r="U352" s="54">
        <v>350</v>
      </c>
      <c r="V352" s="61">
        <v>320</v>
      </c>
      <c r="W352" s="73" t="s">
        <v>5</v>
      </c>
      <c r="X352" s="78">
        <v>350</v>
      </c>
      <c r="Y352" s="54">
        <v>450</v>
      </c>
      <c r="Z352" s="61">
        <v>400</v>
      </c>
      <c r="AA352" s="73" t="s">
        <v>5</v>
      </c>
      <c r="AB352" s="78">
        <v>420</v>
      </c>
      <c r="AC352" s="54">
        <v>500</v>
      </c>
      <c r="AD352" s="61">
        <v>460</v>
      </c>
      <c r="AE352" s="73" t="s">
        <v>5</v>
      </c>
      <c r="AF352" s="78">
        <v>170</v>
      </c>
      <c r="AG352" s="54">
        <v>270</v>
      </c>
      <c r="AH352" s="61">
        <v>220</v>
      </c>
      <c r="AI352" s="73" t="s">
        <v>5</v>
      </c>
      <c r="AJ352" s="78">
        <v>270</v>
      </c>
      <c r="AK352" s="54">
        <v>330</v>
      </c>
      <c r="AL352" s="61">
        <v>300</v>
      </c>
      <c r="AM352" s="73" t="s">
        <v>5</v>
      </c>
      <c r="AN352" s="227">
        <v>570</v>
      </c>
      <c r="AO352" s="54">
        <v>650</v>
      </c>
      <c r="AP352" s="61">
        <v>610</v>
      </c>
      <c r="AQ352" s="73" t="s">
        <v>5</v>
      </c>
      <c r="AR352" s="227">
        <v>580</v>
      </c>
      <c r="AS352" s="54">
        <v>720</v>
      </c>
      <c r="AT352" s="61">
        <v>650</v>
      </c>
      <c r="AU352" s="73" t="s">
        <v>5</v>
      </c>
      <c r="AV352" s="227">
        <v>220</v>
      </c>
      <c r="AW352" s="54">
        <v>300</v>
      </c>
      <c r="AX352" s="61">
        <v>260</v>
      </c>
      <c r="AY352" s="73" t="s">
        <v>5</v>
      </c>
      <c r="AZ352" s="227">
        <v>540</v>
      </c>
      <c r="BA352" s="54">
        <v>640</v>
      </c>
      <c r="BB352" s="61">
        <v>590</v>
      </c>
      <c r="BC352" s="73" t="s">
        <v>5</v>
      </c>
      <c r="BD352" s="78">
        <v>640</v>
      </c>
      <c r="BE352" s="54">
        <v>760</v>
      </c>
      <c r="BF352" s="61">
        <v>700</v>
      </c>
      <c r="BG352" s="73" t="s">
        <v>5</v>
      </c>
      <c r="BH352" s="78">
        <v>650</v>
      </c>
      <c r="BI352" s="54">
        <v>790</v>
      </c>
      <c r="BJ352" s="61">
        <v>720</v>
      </c>
      <c r="BK352" s="73" t="s">
        <v>5</v>
      </c>
      <c r="BL352" s="78">
        <v>330</v>
      </c>
      <c r="BM352" s="54">
        <v>380</v>
      </c>
      <c r="BN352" s="61">
        <v>355</v>
      </c>
      <c r="BO352" s="73" t="s">
        <v>5</v>
      </c>
      <c r="BP352" s="78">
        <v>630</v>
      </c>
      <c r="BQ352" s="54">
        <v>750</v>
      </c>
      <c r="BR352" s="61">
        <v>690</v>
      </c>
      <c r="BS352" s="73" t="s">
        <v>5</v>
      </c>
      <c r="BT352" s="78">
        <v>600</v>
      </c>
      <c r="BU352" s="54">
        <v>720</v>
      </c>
      <c r="BV352" s="61">
        <v>660</v>
      </c>
      <c r="BW352" s="73" t="s">
        <v>5</v>
      </c>
      <c r="BX352" s="78">
        <v>610</v>
      </c>
      <c r="BY352" s="54">
        <v>770</v>
      </c>
      <c r="BZ352" s="61">
        <v>690</v>
      </c>
      <c r="CA352" s="73" t="s">
        <v>5</v>
      </c>
      <c r="CB352" s="78">
        <v>230</v>
      </c>
      <c r="CC352" s="54">
        <v>330</v>
      </c>
      <c r="CD352" s="61">
        <v>280</v>
      </c>
      <c r="CE352" s="73" t="s">
        <v>5</v>
      </c>
      <c r="CF352" s="78">
        <v>550</v>
      </c>
      <c r="CG352" s="54">
        <v>730</v>
      </c>
      <c r="CH352" s="61">
        <v>640</v>
      </c>
      <c r="CI352" s="73" t="s">
        <v>5</v>
      </c>
      <c r="CJ352" s="78">
        <v>630</v>
      </c>
      <c r="CK352" s="54">
        <v>780</v>
      </c>
      <c r="CL352" s="61">
        <v>705</v>
      </c>
      <c r="CM352" s="73" t="s">
        <v>5</v>
      </c>
      <c r="CN352" s="78">
        <v>690</v>
      </c>
      <c r="CO352" s="54">
        <v>800</v>
      </c>
      <c r="CP352" s="61">
        <v>745</v>
      </c>
      <c r="CQ352" s="73" t="s">
        <v>5</v>
      </c>
      <c r="CR352" s="78">
        <v>270</v>
      </c>
      <c r="CS352" s="54">
        <v>380</v>
      </c>
      <c r="CT352" s="61">
        <v>325</v>
      </c>
      <c r="CU352" s="73" t="s">
        <v>5</v>
      </c>
      <c r="CV352" s="78">
        <v>600</v>
      </c>
      <c r="CW352" s="54">
        <v>760</v>
      </c>
      <c r="CX352" s="61">
        <v>680</v>
      </c>
      <c r="CY352" s="73" t="s">
        <v>5</v>
      </c>
      <c r="CZ352" s="78">
        <v>610</v>
      </c>
      <c r="DA352" s="54">
        <v>770</v>
      </c>
      <c r="DB352" s="61">
        <v>690</v>
      </c>
      <c r="DC352" s="73" t="s">
        <v>5</v>
      </c>
      <c r="DD352" s="78">
        <v>620</v>
      </c>
      <c r="DE352" s="54">
        <v>780</v>
      </c>
      <c r="DF352" s="61">
        <v>700</v>
      </c>
      <c r="DG352" s="73" t="s">
        <v>5</v>
      </c>
      <c r="DH352" s="78">
        <v>260</v>
      </c>
      <c r="DI352" s="54">
        <v>350</v>
      </c>
      <c r="DJ352" s="61">
        <v>305</v>
      </c>
      <c r="DK352" s="228" t="s">
        <v>5</v>
      </c>
      <c r="DL352" s="78">
        <v>590</v>
      </c>
      <c r="DM352" s="54">
        <v>700</v>
      </c>
      <c r="DN352" s="61">
        <v>645</v>
      </c>
      <c r="DO352" s="228" t="s">
        <v>5</v>
      </c>
      <c r="DP352" s="78">
        <v>610</v>
      </c>
      <c r="DQ352" s="54">
        <v>760</v>
      </c>
      <c r="DR352" s="61">
        <v>685</v>
      </c>
      <c r="DS352" s="228" t="s">
        <v>5</v>
      </c>
      <c r="DT352" s="78">
        <v>630</v>
      </c>
      <c r="DU352" s="54">
        <v>770</v>
      </c>
      <c r="DV352" s="61">
        <v>700</v>
      </c>
      <c r="DW352" s="228" t="s">
        <v>5</v>
      </c>
      <c r="DX352" s="78">
        <v>270</v>
      </c>
      <c r="DY352" s="54">
        <v>340</v>
      </c>
      <c r="DZ352" s="61">
        <v>305</v>
      </c>
      <c r="EA352" s="228" t="s">
        <v>5</v>
      </c>
      <c r="EB352" s="78">
        <v>620</v>
      </c>
      <c r="EC352" s="54">
        <v>730</v>
      </c>
      <c r="ED352" s="61">
        <v>675</v>
      </c>
      <c r="EE352" s="228" t="s">
        <v>5</v>
      </c>
      <c r="EF352" s="78">
        <v>420</v>
      </c>
      <c r="EG352" s="54">
        <v>550</v>
      </c>
      <c r="EH352" s="61">
        <v>485</v>
      </c>
      <c r="EI352" s="228" t="s">
        <v>5</v>
      </c>
      <c r="EJ352" s="78">
        <v>430</v>
      </c>
      <c r="EK352" s="54">
        <v>500</v>
      </c>
      <c r="EL352" s="61">
        <v>465</v>
      </c>
      <c r="EM352" s="228" t="s">
        <v>5</v>
      </c>
      <c r="EN352" s="78">
        <v>200</v>
      </c>
      <c r="EO352" s="54">
        <v>280</v>
      </c>
      <c r="EP352" s="61">
        <v>240</v>
      </c>
      <c r="EQ352" s="228" t="s">
        <v>5</v>
      </c>
      <c r="ER352" s="78" t="s">
        <v>0</v>
      </c>
      <c r="ES352" s="54" t="s">
        <v>0</v>
      </c>
      <c r="ET352" s="61" t="s">
        <v>0</v>
      </c>
      <c r="EU352" s="228" t="s">
        <v>0</v>
      </c>
      <c r="EV352" s="78">
        <v>230</v>
      </c>
      <c r="EW352" s="54">
        <v>310</v>
      </c>
      <c r="EX352" s="61">
        <v>270</v>
      </c>
      <c r="EY352" s="73">
        <v>-30</v>
      </c>
      <c r="EZ352" s="78">
        <v>400</v>
      </c>
      <c r="FA352" s="54">
        <v>500</v>
      </c>
      <c r="FB352" s="61">
        <v>450</v>
      </c>
      <c r="FC352" s="73" t="s">
        <v>5</v>
      </c>
      <c r="FD352" s="78">
        <v>130</v>
      </c>
      <c r="FE352" s="54">
        <v>190</v>
      </c>
      <c r="FF352" s="61">
        <v>160</v>
      </c>
      <c r="FG352" s="73" t="s">
        <v>5</v>
      </c>
      <c r="FH352" s="78">
        <v>300</v>
      </c>
      <c r="FI352" s="54">
        <v>350</v>
      </c>
      <c r="FJ352" s="61">
        <v>325</v>
      </c>
      <c r="FK352" s="73" t="s">
        <v>5</v>
      </c>
      <c r="FL352" s="78">
        <v>325</v>
      </c>
      <c r="FM352" s="54">
        <v>415</v>
      </c>
      <c r="FN352" s="61">
        <v>370</v>
      </c>
      <c r="FO352" s="73" t="s">
        <v>5</v>
      </c>
      <c r="FP352" s="78">
        <v>460</v>
      </c>
      <c r="FQ352" s="54">
        <v>540</v>
      </c>
      <c r="FR352" s="61">
        <v>500</v>
      </c>
      <c r="FS352" s="73" t="s">
        <v>5</v>
      </c>
      <c r="FT352" s="78">
        <v>130</v>
      </c>
      <c r="FU352" s="54">
        <v>190</v>
      </c>
      <c r="FV352" s="61">
        <v>160</v>
      </c>
      <c r="FW352" s="73" t="s">
        <v>5</v>
      </c>
      <c r="FX352" s="78">
        <v>270</v>
      </c>
      <c r="FY352" s="54">
        <v>330</v>
      </c>
      <c r="FZ352" s="61">
        <v>300</v>
      </c>
      <c r="GA352" s="73">
        <v>-40</v>
      </c>
    </row>
    <row r="353" spans="1:183" x14ac:dyDescent="0.35">
      <c r="A353" s="2">
        <f t="shared" si="0"/>
        <v>7</v>
      </c>
      <c r="B353" s="2">
        <f t="shared" si="1"/>
        <v>2025</v>
      </c>
      <c r="C353" s="195">
        <f t="shared" si="505"/>
        <v>45863</v>
      </c>
      <c r="D353" s="222">
        <v>450</v>
      </c>
      <c r="E353" s="222">
        <v>650</v>
      </c>
      <c r="F353" s="222">
        <v>550</v>
      </c>
      <c r="G353" s="223"/>
      <c r="H353" s="222">
        <v>507.5</v>
      </c>
      <c r="I353" s="222">
        <v>687.5</v>
      </c>
      <c r="J353" s="222">
        <v>597.5</v>
      </c>
      <c r="K353" s="223"/>
      <c r="L353" s="222">
        <v>557.5</v>
      </c>
      <c r="M353" s="222">
        <v>697.5</v>
      </c>
      <c r="N353" s="222">
        <v>627.5</v>
      </c>
      <c r="O353" s="223"/>
      <c r="P353" s="222">
        <v>280</v>
      </c>
      <c r="Q353" s="222">
        <v>360</v>
      </c>
      <c r="R353" s="222">
        <v>320</v>
      </c>
      <c r="S353" s="223"/>
      <c r="T353" s="222">
        <v>287.5</v>
      </c>
      <c r="U353" s="222">
        <v>347.5</v>
      </c>
      <c r="V353" s="222">
        <v>317.5</v>
      </c>
      <c r="W353" s="223"/>
      <c r="X353" s="222">
        <v>347.5</v>
      </c>
      <c r="Y353" s="222">
        <v>447.5</v>
      </c>
      <c r="Z353" s="222">
        <v>397.5</v>
      </c>
      <c r="AA353" s="223"/>
      <c r="AB353" s="222">
        <v>417.5</v>
      </c>
      <c r="AC353" s="222">
        <v>497.5</v>
      </c>
      <c r="AD353" s="222">
        <v>457.5</v>
      </c>
      <c r="AE353" s="223"/>
      <c r="AF353" s="222">
        <v>170</v>
      </c>
      <c r="AG353" s="222">
        <v>270</v>
      </c>
      <c r="AH353" s="222">
        <v>220</v>
      </c>
      <c r="AI353" s="223"/>
      <c r="AJ353" s="222">
        <v>267.5</v>
      </c>
      <c r="AK353" s="222">
        <v>327.5</v>
      </c>
      <c r="AL353" s="222">
        <v>297.5</v>
      </c>
      <c r="AM353" s="223"/>
      <c r="AN353" s="222">
        <v>567.5</v>
      </c>
      <c r="AO353" s="222">
        <v>647.5</v>
      </c>
      <c r="AP353" s="222">
        <v>607.5</v>
      </c>
      <c r="AQ353" s="223"/>
      <c r="AR353" s="222">
        <v>577.5</v>
      </c>
      <c r="AS353" s="222">
        <v>717.5</v>
      </c>
      <c r="AT353" s="222">
        <v>647.5</v>
      </c>
      <c r="AU353" s="223"/>
      <c r="AV353" s="222">
        <v>220</v>
      </c>
      <c r="AW353" s="222">
        <v>300</v>
      </c>
      <c r="AX353" s="222">
        <v>260</v>
      </c>
      <c r="AY353" s="223"/>
      <c r="AZ353" s="222">
        <v>537.5</v>
      </c>
      <c r="BA353" s="222">
        <v>637.5</v>
      </c>
      <c r="BB353" s="222">
        <v>587.5</v>
      </c>
      <c r="BC353" s="223"/>
      <c r="BD353" s="222">
        <v>637.5</v>
      </c>
      <c r="BE353" s="222">
        <v>757.5</v>
      </c>
      <c r="BF353" s="222">
        <v>697.5</v>
      </c>
      <c r="BG353" s="223"/>
      <c r="BH353" s="222">
        <v>647.5</v>
      </c>
      <c r="BI353" s="222">
        <v>787.5</v>
      </c>
      <c r="BJ353" s="222">
        <v>717.5</v>
      </c>
      <c r="BK353" s="223"/>
      <c r="BL353" s="222">
        <v>330</v>
      </c>
      <c r="BM353" s="222">
        <v>380</v>
      </c>
      <c r="BN353" s="222">
        <v>355</v>
      </c>
      <c r="BO353" s="223"/>
      <c r="BP353" s="222">
        <v>627.5</v>
      </c>
      <c r="BQ353" s="222">
        <v>747.5</v>
      </c>
      <c r="BR353" s="222">
        <v>687.5</v>
      </c>
      <c r="BS353" s="223"/>
      <c r="BT353" s="222">
        <v>597.5</v>
      </c>
      <c r="BU353" s="222">
        <v>717.5</v>
      </c>
      <c r="BV353" s="222">
        <v>657.5</v>
      </c>
      <c r="BW353" s="223"/>
      <c r="BX353" s="222">
        <v>607.5</v>
      </c>
      <c r="BY353" s="222">
        <v>767.5</v>
      </c>
      <c r="BZ353" s="222">
        <v>687.5</v>
      </c>
      <c r="CA353" s="223"/>
      <c r="CB353" s="222">
        <v>230</v>
      </c>
      <c r="CC353" s="222">
        <v>330</v>
      </c>
      <c r="CD353" s="222">
        <v>280</v>
      </c>
      <c r="CE353" s="223"/>
      <c r="CF353" s="222">
        <v>547.5</v>
      </c>
      <c r="CG353" s="222">
        <v>727.5</v>
      </c>
      <c r="CH353" s="222">
        <v>637.5</v>
      </c>
      <c r="CI353" s="223"/>
      <c r="CJ353" s="222">
        <v>627.5</v>
      </c>
      <c r="CK353" s="222">
        <v>777.5</v>
      </c>
      <c r="CL353" s="222">
        <v>702.5</v>
      </c>
      <c r="CM353" s="223"/>
      <c r="CN353" s="222">
        <v>687.5</v>
      </c>
      <c r="CO353" s="222">
        <v>797.5</v>
      </c>
      <c r="CP353" s="222">
        <v>742.5</v>
      </c>
      <c r="CQ353" s="223"/>
      <c r="CR353" s="222">
        <v>270</v>
      </c>
      <c r="CS353" s="222">
        <v>380</v>
      </c>
      <c r="CT353" s="222">
        <v>325</v>
      </c>
      <c r="CU353" s="223"/>
      <c r="CV353" s="222">
        <v>597.5</v>
      </c>
      <c r="CW353" s="222">
        <v>757.5</v>
      </c>
      <c r="CX353" s="222">
        <v>677.5</v>
      </c>
      <c r="CY353" s="223"/>
      <c r="CZ353" s="222">
        <v>607.5</v>
      </c>
      <c r="DA353" s="222">
        <v>767.5</v>
      </c>
      <c r="DB353" s="222">
        <v>687.5</v>
      </c>
      <c r="DC353" s="223"/>
      <c r="DD353" s="222">
        <v>617.5</v>
      </c>
      <c r="DE353" s="222">
        <v>777.5</v>
      </c>
      <c r="DF353" s="222">
        <v>697.5</v>
      </c>
      <c r="DG353" s="223"/>
      <c r="DH353" s="222">
        <v>260</v>
      </c>
      <c r="DI353" s="222">
        <v>350</v>
      </c>
      <c r="DJ353" s="222">
        <v>305</v>
      </c>
      <c r="DK353" s="223"/>
      <c r="DL353" s="222">
        <v>587.5</v>
      </c>
      <c r="DM353" s="222">
        <v>697.5</v>
      </c>
      <c r="DN353" s="222">
        <v>642.5</v>
      </c>
      <c r="DO353" s="223"/>
      <c r="DP353" s="222">
        <v>607.5</v>
      </c>
      <c r="DQ353" s="222">
        <v>757.5</v>
      </c>
      <c r="DR353" s="222">
        <v>682.5</v>
      </c>
      <c r="DS353" s="223"/>
      <c r="DT353" s="222">
        <v>627.5</v>
      </c>
      <c r="DU353" s="222">
        <v>767.5</v>
      </c>
      <c r="DV353" s="222">
        <v>697.5</v>
      </c>
      <c r="DW353" s="223"/>
      <c r="DX353" s="222">
        <v>270</v>
      </c>
      <c r="DY353" s="222">
        <v>340</v>
      </c>
      <c r="DZ353" s="222">
        <v>305</v>
      </c>
      <c r="EA353" s="223"/>
      <c r="EB353" s="222">
        <v>617.5</v>
      </c>
      <c r="EC353" s="222">
        <v>727.5</v>
      </c>
      <c r="ED353" s="222">
        <v>672.5</v>
      </c>
      <c r="EE353" s="223"/>
      <c r="EF353" s="222">
        <v>417.5</v>
      </c>
      <c r="EG353" s="222">
        <v>547.5</v>
      </c>
      <c r="EH353" s="222">
        <v>482.5</v>
      </c>
      <c r="EI353" s="223"/>
      <c r="EJ353" s="222">
        <v>427.5</v>
      </c>
      <c r="EK353" s="222">
        <v>497.5</v>
      </c>
      <c r="EL353" s="222">
        <v>462.5</v>
      </c>
      <c r="EM353" s="223"/>
      <c r="EN353" s="222">
        <v>200</v>
      </c>
      <c r="EO353" s="222">
        <v>280</v>
      </c>
      <c r="EP353" s="222">
        <v>240</v>
      </c>
      <c r="EQ353" s="224"/>
      <c r="ER353" s="225"/>
      <c r="ES353" s="222"/>
      <c r="ET353" s="226"/>
      <c r="EU353" s="224"/>
      <c r="EV353" s="222">
        <v>230</v>
      </c>
      <c r="EW353" s="222">
        <v>310</v>
      </c>
      <c r="EX353" s="222">
        <v>270</v>
      </c>
      <c r="EY353" s="223"/>
      <c r="EZ353" s="222">
        <v>400</v>
      </c>
      <c r="FA353" s="222">
        <v>500</v>
      </c>
      <c r="FB353" s="222">
        <v>450</v>
      </c>
      <c r="FC353" s="223"/>
      <c r="FD353" s="222">
        <v>130</v>
      </c>
      <c r="FE353" s="222">
        <v>190</v>
      </c>
      <c r="FF353" s="222">
        <v>160</v>
      </c>
      <c r="FG353" s="223"/>
      <c r="FH353" s="222">
        <v>300</v>
      </c>
      <c r="FI353" s="222">
        <v>350</v>
      </c>
      <c r="FJ353" s="222">
        <v>325</v>
      </c>
      <c r="FK353" s="223"/>
      <c r="FL353" s="222">
        <v>325</v>
      </c>
      <c r="FM353" s="222">
        <v>415</v>
      </c>
      <c r="FN353" s="222">
        <v>370</v>
      </c>
      <c r="FO353" s="223"/>
      <c r="FP353" s="222">
        <v>460</v>
      </c>
      <c r="FQ353" s="222">
        <v>540</v>
      </c>
      <c r="FR353" s="222">
        <v>500</v>
      </c>
      <c r="FS353" s="223"/>
      <c r="FT353" s="222">
        <v>130</v>
      </c>
      <c r="FU353" s="222">
        <v>190</v>
      </c>
      <c r="FV353" s="222">
        <v>160</v>
      </c>
      <c r="FW353" s="223"/>
      <c r="FX353" s="222">
        <v>270</v>
      </c>
      <c r="FY353" s="222">
        <v>330</v>
      </c>
      <c r="FZ353" s="222">
        <v>300</v>
      </c>
      <c r="GA353" s="223"/>
    </row>
    <row r="354" spans="1:183" x14ac:dyDescent="0.35">
      <c r="A354" s="2">
        <f t="shared" si="0"/>
        <v>8</v>
      </c>
      <c r="B354" s="2">
        <f t="shared" si="1"/>
        <v>2025</v>
      </c>
      <c r="C354" s="195">
        <f t="shared" si="505"/>
        <v>45870</v>
      </c>
      <c r="D354" s="54">
        <v>450</v>
      </c>
      <c r="E354" s="54">
        <v>650</v>
      </c>
      <c r="F354" s="61">
        <v>550</v>
      </c>
      <c r="G354" s="73" t="s">
        <v>5</v>
      </c>
      <c r="H354" s="78">
        <v>505</v>
      </c>
      <c r="I354" s="54">
        <v>685</v>
      </c>
      <c r="J354" s="61">
        <v>595</v>
      </c>
      <c r="K354" s="73">
        <v>-5</v>
      </c>
      <c r="L354" s="78">
        <v>555</v>
      </c>
      <c r="M354" s="54">
        <v>695</v>
      </c>
      <c r="N354" s="61">
        <v>625</v>
      </c>
      <c r="O354" s="73">
        <v>-5</v>
      </c>
      <c r="P354" s="78">
        <v>280</v>
      </c>
      <c r="Q354" s="54">
        <v>360</v>
      </c>
      <c r="R354" s="61">
        <v>320</v>
      </c>
      <c r="S354" s="73" t="s">
        <v>5</v>
      </c>
      <c r="T354" s="78">
        <v>285</v>
      </c>
      <c r="U354" s="54">
        <v>345</v>
      </c>
      <c r="V354" s="61">
        <v>315</v>
      </c>
      <c r="W354" s="73">
        <v>-5</v>
      </c>
      <c r="X354" s="78">
        <v>345</v>
      </c>
      <c r="Y354" s="54">
        <v>445</v>
      </c>
      <c r="Z354" s="61">
        <v>395</v>
      </c>
      <c r="AA354" s="73">
        <v>-5</v>
      </c>
      <c r="AB354" s="78">
        <v>415</v>
      </c>
      <c r="AC354" s="54">
        <v>495</v>
      </c>
      <c r="AD354" s="61">
        <v>455</v>
      </c>
      <c r="AE354" s="73">
        <v>-5</v>
      </c>
      <c r="AF354" s="78">
        <v>170</v>
      </c>
      <c r="AG354" s="54">
        <v>270</v>
      </c>
      <c r="AH354" s="61">
        <v>220</v>
      </c>
      <c r="AI354" s="73" t="s">
        <v>5</v>
      </c>
      <c r="AJ354" s="78">
        <v>265</v>
      </c>
      <c r="AK354" s="54">
        <v>325</v>
      </c>
      <c r="AL354" s="61">
        <v>295</v>
      </c>
      <c r="AM354" s="73">
        <v>-5</v>
      </c>
      <c r="AN354" s="227">
        <v>565</v>
      </c>
      <c r="AO354" s="54">
        <v>645</v>
      </c>
      <c r="AP354" s="61">
        <v>605</v>
      </c>
      <c r="AQ354" s="73">
        <v>-5</v>
      </c>
      <c r="AR354" s="227">
        <v>575</v>
      </c>
      <c r="AS354" s="54">
        <v>715</v>
      </c>
      <c r="AT354" s="61">
        <v>645</v>
      </c>
      <c r="AU354" s="73">
        <v>-5</v>
      </c>
      <c r="AV354" s="227">
        <v>220</v>
      </c>
      <c r="AW354" s="54">
        <v>300</v>
      </c>
      <c r="AX354" s="61">
        <v>260</v>
      </c>
      <c r="AY354" s="73" t="s">
        <v>5</v>
      </c>
      <c r="AZ354" s="227">
        <v>535</v>
      </c>
      <c r="BA354" s="54">
        <v>635</v>
      </c>
      <c r="BB354" s="61">
        <v>585</v>
      </c>
      <c r="BC354" s="73">
        <v>-5</v>
      </c>
      <c r="BD354" s="78">
        <v>635</v>
      </c>
      <c r="BE354" s="54">
        <v>755</v>
      </c>
      <c r="BF354" s="61">
        <v>695</v>
      </c>
      <c r="BG354" s="73">
        <v>-5</v>
      </c>
      <c r="BH354" s="78">
        <v>645</v>
      </c>
      <c r="BI354" s="54">
        <v>785</v>
      </c>
      <c r="BJ354" s="61">
        <v>715</v>
      </c>
      <c r="BK354" s="73">
        <v>-5</v>
      </c>
      <c r="BL354" s="78">
        <v>330</v>
      </c>
      <c r="BM354" s="54">
        <v>380</v>
      </c>
      <c r="BN354" s="61">
        <v>355</v>
      </c>
      <c r="BO354" s="73" t="s">
        <v>5</v>
      </c>
      <c r="BP354" s="78">
        <v>625</v>
      </c>
      <c r="BQ354" s="54">
        <v>745</v>
      </c>
      <c r="BR354" s="61">
        <v>685</v>
      </c>
      <c r="BS354" s="73">
        <v>-5</v>
      </c>
      <c r="BT354" s="78">
        <v>595</v>
      </c>
      <c r="BU354" s="54">
        <v>715</v>
      </c>
      <c r="BV354" s="61">
        <v>655</v>
      </c>
      <c r="BW354" s="73">
        <v>-5</v>
      </c>
      <c r="BX354" s="78">
        <v>605</v>
      </c>
      <c r="BY354" s="54">
        <v>765</v>
      </c>
      <c r="BZ354" s="61">
        <v>685</v>
      </c>
      <c r="CA354" s="73">
        <v>-5</v>
      </c>
      <c r="CB354" s="78">
        <v>230</v>
      </c>
      <c r="CC354" s="54">
        <v>330</v>
      </c>
      <c r="CD354" s="61">
        <v>280</v>
      </c>
      <c r="CE354" s="73" t="s">
        <v>5</v>
      </c>
      <c r="CF354" s="78">
        <v>545</v>
      </c>
      <c r="CG354" s="54">
        <v>725</v>
      </c>
      <c r="CH354" s="61">
        <v>635</v>
      </c>
      <c r="CI354" s="73">
        <v>-5</v>
      </c>
      <c r="CJ354" s="78">
        <v>625</v>
      </c>
      <c r="CK354" s="54">
        <v>775</v>
      </c>
      <c r="CL354" s="61">
        <v>700</v>
      </c>
      <c r="CM354" s="73">
        <v>-5</v>
      </c>
      <c r="CN354" s="78">
        <v>685</v>
      </c>
      <c r="CO354" s="54">
        <v>795</v>
      </c>
      <c r="CP354" s="61">
        <v>740</v>
      </c>
      <c r="CQ354" s="73">
        <v>-5</v>
      </c>
      <c r="CR354" s="78">
        <v>270</v>
      </c>
      <c r="CS354" s="54">
        <v>380</v>
      </c>
      <c r="CT354" s="61">
        <v>325</v>
      </c>
      <c r="CU354" s="73" t="s">
        <v>5</v>
      </c>
      <c r="CV354" s="78">
        <v>595</v>
      </c>
      <c r="CW354" s="54">
        <v>755</v>
      </c>
      <c r="CX354" s="61">
        <v>675</v>
      </c>
      <c r="CY354" s="73">
        <v>-5</v>
      </c>
      <c r="CZ354" s="78">
        <v>605</v>
      </c>
      <c r="DA354" s="54">
        <v>765</v>
      </c>
      <c r="DB354" s="61">
        <v>685</v>
      </c>
      <c r="DC354" s="73">
        <v>-5</v>
      </c>
      <c r="DD354" s="78">
        <v>615</v>
      </c>
      <c r="DE354" s="54">
        <v>775</v>
      </c>
      <c r="DF354" s="61">
        <v>695</v>
      </c>
      <c r="DG354" s="73">
        <v>-5</v>
      </c>
      <c r="DH354" s="78">
        <v>260</v>
      </c>
      <c r="DI354" s="54">
        <v>350</v>
      </c>
      <c r="DJ354" s="61">
        <v>305</v>
      </c>
      <c r="DK354" s="228" t="s">
        <v>5</v>
      </c>
      <c r="DL354" s="78">
        <v>585</v>
      </c>
      <c r="DM354" s="54">
        <v>695</v>
      </c>
      <c r="DN354" s="61">
        <v>640</v>
      </c>
      <c r="DO354" s="228">
        <v>-5</v>
      </c>
      <c r="DP354" s="78">
        <v>605</v>
      </c>
      <c r="DQ354" s="54">
        <v>755</v>
      </c>
      <c r="DR354" s="61">
        <v>680</v>
      </c>
      <c r="DS354" s="228">
        <v>-5</v>
      </c>
      <c r="DT354" s="78">
        <v>625</v>
      </c>
      <c r="DU354" s="54">
        <v>765</v>
      </c>
      <c r="DV354" s="61">
        <v>695</v>
      </c>
      <c r="DW354" s="228">
        <v>-5</v>
      </c>
      <c r="DX354" s="78">
        <v>270</v>
      </c>
      <c r="DY354" s="54">
        <v>340</v>
      </c>
      <c r="DZ354" s="61">
        <v>305</v>
      </c>
      <c r="EA354" s="228" t="s">
        <v>5</v>
      </c>
      <c r="EB354" s="78">
        <v>615</v>
      </c>
      <c r="EC354" s="54">
        <v>725</v>
      </c>
      <c r="ED354" s="61">
        <v>670</v>
      </c>
      <c r="EE354" s="228">
        <v>-5</v>
      </c>
      <c r="EF354" s="78">
        <v>415</v>
      </c>
      <c r="EG354" s="54">
        <v>545</v>
      </c>
      <c r="EH354" s="61">
        <v>480</v>
      </c>
      <c r="EI354" s="228">
        <v>-5</v>
      </c>
      <c r="EJ354" s="78">
        <v>425</v>
      </c>
      <c r="EK354" s="54">
        <v>495</v>
      </c>
      <c r="EL354" s="61">
        <v>460</v>
      </c>
      <c r="EM354" s="228">
        <v>-5</v>
      </c>
      <c r="EN354" s="78">
        <v>200</v>
      </c>
      <c r="EO354" s="54">
        <v>280</v>
      </c>
      <c r="EP354" s="61">
        <v>240</v>
      </c>
      <c r="EQ354" s="228" t="s">
        <v>5</v>
      </c>
      <c r="ER354" s="78" t="s">
        <v>0</v>
      </c>
      <c r="ES354" s="54" t="s">
        <v>0</v>
      </c>
      <c r="ET354" s="61" t="s">
        <v>0</v>
      </c>
      <c r="EU354" s="228" t="s">
        <v>0</v>
      </c>
      <c r="EV354" s="78">
        <v>230</v>
      </c>
      <c r="EW354" s="54">
        <v>310</v>
      </c>
      <c r="EX354" s="61">
        <v>270</v>
      </c>
      <c r="EY354" s="73" t="s">
        <v>5</v>
      </c>
      <c r="EZ354" s="78">
        <v>400</v>
      </c>
      <c r="FA354" s="54">
        <v>500</v>
      </c>
      <c r="FB354" s="61">
        <v>450</v>
      </c>
      <c r="FC354" s="73" t="s">
        <v>5</v>
      </c>
      <c r="FD354" s="78">
        <v>130</v>
      </c>
      <c r="FE354" s="54">
        <v>190</v>
      </c>
      <c r="FF354" s="61">
        <v>160</v>
      </c>
      <c r="FG354" s="73" t="s">
        <v>5</v>
      </c>
      <c r="FH354" s="78">
        <v>300</v>
      </c>
      <c r="FI354" s="54">
        <v>350</v>
      </c>
      <c r="FJ354" s="61">
        <v>325</v>
      </c>
      <c r="FK354" s="73" t="s">
        <v>5</v>
      </c>
      <c r="FL354" s="78">
        <v>325</v>
      </c>
      <c r="FM354" s="54">
        <v>415</v>
      </c>
      <c r="FN354" s="61">
        <v>370</v>
      </c>
      <c r="FO354" s="73" t="s">
        <v>5</v>
      </c>
      <c r="FP354" s="78">
        <v>460</v>
      </c>
      <c r="FQ354" s="54">
        <v>540</v>
      </c>
      <c r="FR354" s="61">
        <v>500</v>
      </c>
      <c r="FS354" s="73" t="s">
        <v>5</v>
      </c>
      <c r="FT354" s="78">
        <v>130</v>
      </c>
      <c r="FU354" s="54">
        <v>190</v>
      </c>
      <c r="FV354" s="61">
        <v>160</v>
      </c>
      <c r="FW354" s="73" t="s">
        <v>5</v>
      </c>
      <c r="FX354" s="78">
        <v>270</v>
      </c>
      <c r="FY354" s="54">
        <v>330</v>
      </c>
      <c r="FZ354" s="61">
        <v>300</v>
      </c>
      <c r="GA354" s="73" t="s">
        <v>5</v>
      </c>
    </row>
    <row r="355" spans="1:183" x14ac:dyDescent="0.35">
      <c r="A355" s="2">
        <f t="shared" si="0"/>
        <v>8</v>
      </c>
      <c r="B355" s="2">
        <f t="shared" si="1"/>
        <v>2025</v>
      </c>
      <c r="C355" s="195">
        <f t="shared" si="505"/>
        <v>45877</v>
      </c>
      <c r="D355" s="54">
        <v>450</v>
      </c>
      <c r="E355" s="54">
        <v>650</v>
      </c>
      <c r="F355" s="61">
        <v>550</v>
      </c>
      <c r="G355" s="73" t="s">
        <v>5</v>
      </c>
      <c r="H355" s="78">
        <v>490</v>
      </c>
      <c r="I355" s="54">
        <v>670</v>
      </c>
      <c r="J355" s="61">
        <v>580</v>
      </c>
      <c r="K355" s="73">
        <v>-15</v>
      </c>
      <c r="L355" s="78">
        <v>540</v>
      </c>
      <c r="M355" s="54">
        <v>680</v>
      </c>
      <c r="N355" s="61">
        <v>610</v>
      </c>
      <c r="O355" s="73">
        <v>-15</v>
      </c>
      <c r="P355" s="78">
        <v>280</v>
      </c>
      <c r="Q355" s="54">
        <v>360</v>
      </c>
      <c r="R355" s="61">
        <v>320</v>
      </c>
      <c r="S355" s="73" t="s">
        <v>5</v>
      </c>
      <c r="T355" s="78">
        <v>270</v>
      </c>
      <c r="U355" s="54">
        <v>330</v>
      </c>
      <c r="V355" s="61">
        <v>300</v>
      </c>
      <c r="W355" s="73">
        <v>-15</v>
      </c>
      <c r="X355" s="78">
        <v>330</v>
      </c>
      <c r="Y355" s="54">
        <v>430</v>
      </c>
      <c r="Z355" s="61">
        <v>380</v>
      </c>
      <c r="AA355" s="73">
        <v>-15</v>
      </c>
      <c r="AB355" s="78">
        <v>400</v>
      </c>
      <c r="AC355" s="54">
        <v>480</v>
      </c>
      <c r="AD355" s="61">
        <v>440</v>
      </c>
      <c r="AE355" s="73">
        <v>-15</v>
      </c>
      <c r="AF355" s="78">
        <v>170</v>
      </c>
      <c r="AG355" s="54">
        <v>270</v>
      </c>
      <c r="AH355" s="61">
        <v>220</v>
      </c>
      <c r="AI355" s="73" t="s">
        <v>5</v>
      </c>
      <c r="AJ355" s="78">
        <v>250</v>
      </c>
      <c r="AK355" s="54">
        <v>310</v>
      </c>
      <c r="AL355" s="61">
        <v>280</v>
      </c>
      <c r="AM355" s="73">
        <v>-15</v>
      </c>
      <c r="AN355" s="227">
        <v>550</v>
      </c>
      <c r="AO355" s="54">
        <v>630</v>
      </c>
      <c r="AP355" s="61">
        <v>590</v>
      </c>
      <c r="AQ355" s="73">
        <v>-15</v>
      </c>
      <c r="AR355" s="227">
        <v>560</v>
      </c>
      <c r="AS355" s="54">
        <v>700</v>
      </c>
      <c r="AT355" s="61">
        <v>630</v>
      </c>
      <c r="AU355" s="73">
        <v>-15</v>
      </c>
      <c r="AV355" s="227">
        <v>220</v>
      </c>
      <c r="AW355" s="54">
        <v>300</v>
      </c>
      <c r="AX355" s="61">
        <v>260</v>
      </c>
      <c r="AY355" s="73" t="s">
        <v>5</v>
      </c>
      <c r="AZ355" s="227">
        <v>520</v>
      </c>
      <c r="BA355" s="54">
        <v>620</v>
      </c>
      <c r="BB355" s="61">
        <v>570</v>
      </c>
      <c r="BC355" s="73">
        <v>-15</v>
      </c>
      <c r="BD355" s="78">
        <v>620</v>
      </c>
      <c r="BE355" s="54">
        <v>740</v>
      </c>
      <c r="BF355" s="61">
        <v>680</v>
      </c>
      <c r="BG355" s="73">
        <v>-15</v>
      </c>
      <c r="BH355" s="78">
        <v>630</v>
      </c>
      <c r="BI355" s="54">
        <v>770</v>
      </c>
      <c r="BJ355" s="61">
        <v>700</v>
      </c>
      <c r="BK355" s="73">
        <v>-15</v>
      </c>
      <c r="BL355" s="78">
        <v>330</v>
      </c>
      <c r="BM355" s="54">
        <v>380</v>
      </c>
      <c r="BN355" s="61">
        <v>355</v>
      </c>
      <c r="BO355" s="73" t="s">
        <v>5</v>
      </c>
      <c r="BP355" s="78">
        <v>610</v>
      </c>
      <c r="BQ355" s="54">
        <v>730</v>
      </c>
      <c r="BR355" s="61">
        <v>670</v>
      </c>
      <c r="BS355" s="73">
        <v>-15</v>
      </c>
      <c r="BT355" s="78">
        <v>580</v>
      </c>
      <c r="BU355" s="54">
        <v>700</v>
      </c>
      <c r="BV355" s="61">
        <v>640</v>
      </c>
      <c r="BW355" s="73">
        <v>-15</v>
      </c>
      <c r="BX355" s="78">
        <v>590</v>
      </c>
      <c r="BY355" s="54">
        <v>750</v>
      </c>
      <c r="BZ355" s="61">
        <v>670</v>
      </c>
      <c r="CA355" s="73">
        <v>-15</v>
      </c>
      <c r="CB355" s="78">
        <v>180</v>
      </c>
      <c r="CC355" s="54">
        <v>280</v>
      </c>
      <c r="CD355" s="61">
        <v>230</v>
      </c>
      <c r="CE355" s="73">
        <v>-50</v>
      </c>
      <c r="CF355" s="78">
        <v>530</v>
      </c>
      <c r="CG355" s="54">
        <v>710</v>
      </c>
      <c r="CH355" s="61">
        <v>620</v>
      </c>
      <c r="CI355" s="73">
        <v>-15</v>
      </c>
      <c r="CJ355" s="78">
        <v>610</v>
      </c>
      <c r="CK355" s="54">
        <v>760</v>
      </c>
      <c r="CL355" s="61">
        <v>685</v>
      </c>
      <c r="CM355" s="73">
        <v>-15</v>
      </c>
      <c r="CN355" s="78">
        <v>670</v>
      </c>
      <c r="CO355" s="54">
        <v>780</v>
      </c>
      <c r="CP355" s="61">
        <v>725</v>
      </c>
      <c r="CQ355" s="73">
        <v>-15</v>
      </c>
      <c r="CR355" s="78">
        <v>220</v>
      </c>
      <c r="CS355" s="54">
        <v>330</v>
      </c>
      <c r="CT355" s="61">
        <v>275</v>
      </c>
      <c r="CU355" s="73">
        <v>-50</v>
      </c>
      <c r="CV355" s="78">
        <v>580</v>
      </c>
      <c r="CW355" s="54">
        <v>740</v>
      </c>
      <c r="CX355" s="61">
        <v>660</v>
      </c>
      <c r="CY355" s="73">
        <v>-15</v>
      </c>
      <c r="CZ355" s="78">
        <v>590</v>
      </c>
      <c r="DA355" s="54">
        <v>750</v>
      </c>
      <c r="DB355" s="61">
        <v>670</v>
      </c>
      <c r="DC355" s="73">
        <v>-15</v>
      </c>
      <c r="DD355" s="78">
        <v>600</v>
      </c>
      <c r="DE355" s="54">
        <v>760</v>
      </c>
      <c r="DF355" s="61">
        <v>680</v>
      </c>
      <c r="DG355" s="73">
        <v>-15</v>
      </c>
      <c r="DH355" s="78">
        <v>210</v>
      </c>
      <c r="DI355" s="54">
        <v>300</v>
      </c>
      <c r="DJ355" s="61">
        <v>255</v>
      </c>
      <c r="DK355" s="228">
        <v>-50</v>
      </c>
      <c r="DL355" s="78">
        <v>570</v>
      </c>
      <c r="DM355" s="54">
        <v>680</v>
      </c>
      <c r="DN355" s="61">
        <v>625</v>
      </c>
      <c r="DO355" s="228">
        <v>-15</v>
      </c>
      <c r="DP355" s="78">
        <v>595</v>
      </c>
      <c r="DQ355" s="54">
        <v>745</v>
      </c>
      <c r="DR355" s="61">
        <v>670</v>
      </c>
      <c r="DS355" s="228">
        <v>-10</v>
      </c>
      <c r="DT355" s="78">
        <v>610</v>
      </c>
      <c r="DU355" s="54">
        <v>760</v>
      </c>
      <c r="DV355" s="61">
        <v>685</v>
      </c>
      <c r="DW355" s="228">
        <v>-10</v>
      </c>
      <c r="DX355" s="78">
        <v>215</v>
      </c>
      <c r="DY355" s="54">
        <v>285</v>
      </c>
      <c r="DZ355" s="61">
        <v>250</v>
      </c>
      <c r="EA355" s="228">
        <v>-55</v>
      </c>
      <c r="EB355" s="78">
        <v>605</v>
      </c>
      <c r="EC355" s="54">
        <v>715</v>
      </c>
      <c r="ED355" s="61">
        <v>660</v>
      </c>
      <c r="EE355" s="228">
        <v>-10</v>
      </c>
      <c r="EF355" s="78">
        <v>415</v>
      </c>
      <c r="EG355" s="54">
        <v>545</v>
      </c>
      <c r="EH355" s="61">
        <v>480</v>
      </c>
      <c r="EI355" s="228" t="s">
        <v>5</v>
      </c>
      <c r="EJ355" s="78">
        <v>425</v>
      </c>
      <c r="EK355" s="54">
        <v>495</v>
      </c>
      <c r="EL355" s="61">
        <v>460</v>
      </c>
      <c r="EM355" s="228" t="s">
        <v>5</v>
      </c>
      <c r="EN355" s="78">
        <v>200</v>
      </c>
      <c r="EO355" s="54">
        <v>280</v>
      </c>
      <c r="EP355" s="61">
        <v>240</v>
      </c>
      <c r="EQ355" s="228" t="s">
        <v>5</v>
      </c>
      <c r="ER355" s="78" t="s">
        <v>0</v>
      </c>
      <c r="ES355" s="54" t="s">
        <v>0</v>
      </c>
      <c r="ET355" s="61" t="s">
        <v>0</v>
      </c>
      <c r="EU355" s="228" t="s">
        <v>0</v>
      </c>
      <c r="EV355" s="78">
        <v>230</v>
      </c>
      <c r="EW355" s="54">
        <v>310</v>
      </c>
      <c r="EX355" s="61">
        <v>270</v>
      </c>
      <c r="EY355" s="73" t="s">
        <v>5</v>
      </c>
      <c r="EZ355" s="78">
        <v>400</v>
      </c>
      <c r="FA355" s="54">
        <v>500</v>
      </c>
      <c r="FB355" s="61">
        <v>450</v>
      </c>
      <c r="FC355" s="73" t="s">
        <v>5</v>
      </c>
      <c r="FD355" s="78">
        <v>130</v>
      </c>
      <c r="FE355" s="54">
        <v>190</v>
      </c>
      <c r="FF355" s="61">
        <v>160</v>
      </c>
      <c r="FG355" s="73" t="s">
        <v>5</v>
      </c>
      <c r="FH355" s="78">
        <v>300</v>
      </c>
      <c r="FI355" s="54">
        <v>350</v>
      </c>
      <c r="FJ355" s="61">
        <v>325</v>
      </c>
      <c r="FK355" s="73" t="s">
        <v>5</v>
      </c>
      <c r="FL355" s="78">
        <v>325</v>
      </c>
      <c r="FM355" s="54">
        <v>415</v>
      </c>
      <c r="FN355" s="61">
        <v>370</v>
      </c>
      <c r="FO355" s="73" t="s">
        <v>5</v>
      </c>
      <c r="FP355" s="78">
        <v>460</v>
      </c>
      <c r="FQ355" s="54">
        <v>540</v>
      </c>
      <c r="FR355" s="61">
        <v>500</v>
      </c>
      <c r="FS355" s="73" t="s">
        <v>5</v>
      </c>
      <c r="FT355" s="78">
        <v>130</v>
      </c>
      <c r="FU355" s="54">
        <v>190</v>
      </c>
      <c r="FV355" s="61">
        <v>160</v>
      </c>
      <c r="FW355" s="73" t="s">
        <v>5</v>
      </c>
      <c r="FX355" s="78">
        <v>270</v>
      </c>
      <c r="FY355" s="54">
        <v>330</v>
      </c>
      <c r="FZ355" s="61">
        <v>300</v>
      </c>
      <c r="GA355" s="73" t="s">
        <v>5</v>
      </c>
    </row>
    <row r="356" spans="1:183" x14ac:dyDescent="0.35">
      <c r="A356" s="2">
        <f t="shared" si="0"/>
        <v>8</v>
      </c>
      <c r="B356" s="2">
        <f t="shared" si="1"/>
        <v>2025</v>
      </c>
      <c r="C356" s="195">
        <f t="shared" si="505"/>
        <v>45884</v>
      </c>
      <c r="D356" s="54">
        <v>450</v>
      </c>
      <c r="E356" s="54">
        <v>650</v>
      </c>
      <c r="F356" s="61">
        <v>550</v>
      </c>
      <c r="G356" s="73" t="s">
        <v>5</v>
      </c>
      <c r="H356" s="78">
        <v>360</v>
      </c>
      <c r="I356" s="54">
        <v>540</v>
      </c>
      <c r="J356" s="61">
        <v>450</v>
      </c>
      <c r="K356" s="73">
        <v>-130</v>
      </c>
      <c r="L356" s="78">
        <v>530</v>
      </c>
      <c r="M356" s="54">
        <v>670</v>
      </c>
      <c r="N356" s="61">
        <v>600</v>
      </c>
      <c r="O356" s="73">
        <v>-10</v>
      </c>
      <c r="P356" s="78">
        <v>260</v>
      </c>
      <c r="Q356" s="54">
        <v>340</v>
      </c>
      <c r="R356" s="61">
        <v>300</v>
      </c>
      <c r="S356" s="73">
        <v>-20</v>
      </c>
      <c r="T356" s="78">
        <v>270</v>
      </c>
      <c r="U356" s="54">
        <v>330</v>
      </c>
      <c r="V356" s="61">
        <v>300</v>
      </c>
      <c r="W356" s="73" t="s">
        <v>5</v>
      </c>
      <c r="X356" s="78">
        <v>330</v>
      </c>
      <c r="Y356" s="54">
        <v>430</v>
      </c>
      <c r="Z356" s="61">
        <v>380</v>
      </c>
      <c r="AA356" s="73" t="s">
        <v>5</v>
      </c>
      <c r="AB356" s="78">
        <v>400</v>
      </c>
      <c r="AC356" s="54">
        <v>480</v>
      </c>
      <c r="AD356" s="61">
        <v>440</v>
      </c>
      <c r="AE356" s="73" t="s">
        <v>5</v>
      </c>
      <c r="AF356" s="78">
        <v>170</v>
      </c>
      <c r="AG356" s="54">
        <v>270</v>
      </c>
      <c r="AH356" s="61">
        <v>220</v>
      </c>
      <c r="AI356" s="73" t="s">
        <v>5</v>
      </c>
      <c r="AJ356" s="78">
        <v>250</v>
      </c>
      <c r="AK356" s="54">
        <v>310</v>
      </c>
      <c r="AL356" s="61">
        <v>280</v>
      </c>
      <c r="AM356" s="73" t="s">
        <v>5</v>
      </c>
      <c r="AN356" s="227">
        <v>540</v>
      </c>
      <c r="AO356" s="54">
        <v>620</v>
      </c>
      <c r="AP356" s="61">
        <v>580</v>
      </c>
      <c r="AQ356" s="73">
        <v>-10</v>
      </c>
      <c r="AR356" s="227">
        <v>530</v>
      </c>
      <c r="AS356" s="54">
        <v>670</v>
      </c>
      <c r="AT356" s="61">
        <v>600</v>
      </c>
      <c r="AU356" s="73">
        <v>-30</v>
      </c>
      <c r="AV356" s="227">
        <v>190</v>
      </c>
      <c r="AW356" s="54">
        <v>270</v>
      </c>
      <c r="AX356" s="61">
        <v>230</v>
      </c>
      <c r="AY356" s="73">
        <v>-30</v>
      </c>
      <c r="AZ356" s="227">
        <v>500</v>
      </c>
      <c r="BA356" s="54">
        <v>600</v>
      </c>
      <c r="BB356" s="61">
        <v>550</v>
      </c>
      <c r="BC356" s="73">
        <v>-20</v>
      </c>
      <c r="BD356" s="78">
        <v>620</v>
      </c>
      <c r="BE356" s="54">
        <v>740</v>
      </c>
      <c r="BF356" s="61">
        <v>680</v>
      </c>
      <c r="BG356" s="73" t="s">
        <v>5</v>
      </c>
      <c r="BH356" s="78">
        <v>610</v>
      </c>
      <c r="BI356" s="54">
        <v>750</v>
      </c>
      <c r="BJ356" s="61">
        <v>680</v>
      </c>
      <c r="BK356" s="73">
        <v>-20</v>
      </c>
      <c r="BL356" s="78">
        <v>310</v>
      </c>
      <c r="BM356" s="54">
        <v>360</v>
      </c>
      <c r="BN356" s="61">
        <v>335</v>
      </c>
      <c r="BO356" s="73">
        <v>-20</v>
      </c>
      <c r="BP356" s="78">
        <v>610</v>
      </c>
      <c r="BQ356" s="54">
        <v>730</v>
      </c>
      <c r="BR356" s="61">
        <v>670</v>
      </c>
      <c r="BS356" s="73" t="s">
        <v>5</v>
      </c>
      <c r="BT356" s="78">
        <v>560</v>
      </c>
      <c r="BU356" s="54">
        <v>680</v>
      </c>
      <c r="BV356" s="61">
        <v>620</v>
      </c>
      <c r="BW356" s="73">
        <v>-20</v>
      </c>
      <c r="BX356" s="78">
        <v>580</v>
      </c>
      <c r="BY356" s="54">
        <v>740</v>
      </c>
      <c r="BZ356" s="61">
        <v>660</v>
      </c>
      <c r="CA356" s="73">
        <v>-10</v>
      </c>
      <c r="CB356" s="78">
        <v>140</v>
      </c>
      <c r="CC356" s="54">
        <v>240</v>
      </c>
      <c r="CD356" s="61">
        <v>190</v>
      </c>
      <c r="CE356" s="73">
        <v>-40</v>
      </c>
      <c r="CF356" s="78">
        <v>510</v>
      </c>
      <c r="CG356" s="54">
        <v>690</v>
      </c>
      <c r="CH356" s="61">
        <v>600</v>
      </c>
      <c r="CI356" s="73">
        <v>-20</v>
      </c>
      <c r="CJ356" s="78">
        <v>590</v>
      </c>
      <c r="CK356" s="54">
        <v>740</v>
      </c>
      <c r="CL356" s="61">
        <v>665</v>
      </c>
      <c r="CM356" s="73">
        <v>-20</v>
      </c>
      <c r="CN356" s="78">
        <v>660</v>
      </c>
      <c r="CO356" s="54">
        <v>770</v>
      </c>
      <c r="CP356" s="61">
        <v>715</v>
      </c>
      <c r="CQ356" s="73">
        <v>-10</v>
      </c>
      <c r="CR356" s="78">
        <v>180</v>
      </c>
      <c r="CS356" s="54">
        <v>290</v>
      </c>
      <c r="CT356" s="61">
        <v>235</v>
      </c>
      <c r="CU356" s="73">
        <v>-40</v>
      </c>
      <c r="CV356" s="78">
        <v>560</v>
      </c>
      <c r="CW356" s="54">
        <v>720</v>
      </c>
      <c r="CX356" s="61">
        <v>640</v>
      </c>
      <c r="CY356" s="73">
        <v>-20</v>
      </c>
      <c r="CZ356" s="78">
        <v>570</v>
      </c>
      <c r="DA356" s="54">
        <v>730</v>
      </c>
      <c r="DB356" s="61">
        <v>650</v>
      </c>
      <c r="DC356" s="73">
        <v>-20</v>
      </c>
      <c r="DD356" s="78">
        <v>590</v>
      </c>
      <c r="DE356" s="54">
        <v>750</v>
      </c>
      <c r="DF356" s="61">
        <v>670</v>
      </c>
      <c r="DG356" s="73">
        <v>-10</v>
      </c>
      <c r="DH356" s="78">
        <v>170</v>
      </c>
      <c r="DI356" s="54">
        <v>260</v>
      </c>
      <c r="DJ356" s="61">
        <v>215</v>
      </c>
      <c r="DK356" s="228">
        <v>-40</v>
      </c>
      <c r="DL356" s="78">
        <v>550</v>
      </c>
      <c r="DM356" s="54">
        <v>660</v>
      </c>
      <c r="DN356" s="61">
        <v>605</v>
      </c>
      <c r="DO356" s="228">
        <v>-20</v>
      </c>
      <c r="DP356" s="78">
        <v>595</v>
      </c>
      <c r="DQ356" s="54">
        <v>745</v>
      </c>
      <c r="DR356" s="61">
        <v>670</v>
      </c>
      <c r="DS356" s="228" t="s">
        <v>5</v>
      </c>
      <c r="DT356" s="78">
        <v>610</v>
      </c>
      <c r="DU356" s="54">
        <v>760</v>
      </c>
      <c r="DV356" s="61">
        <v>685</v>
      </c>
      <c r="DW356" s="228" t="s">
        <v>5</v>
      </c>
      <c r="DX356" s="78">
        <v>200</v>
      </c>
      <c r="DY356" s="54">
        <v>270</v>
      </c>
      <c r="DZ356" s="61">
        <v>235</v>
      </c>
      <c r="EA356" s="228">
        <v>-15</v>
      </c>
      <c r="EB356" s="78">
        <v>605</v>
      </c>
      <c r="EC356" s="54">
        <v>715</v>
      </c>
      <c r="ED356" s="61">
        <v>660</v>
      </c>
      <c r="EE356" s="228" t="s">
        <v>5</v>
      </c>
      <c r="EF356" s="78">
        <v>415</v>
      </c>
      <c r="EG356" s="54">
        <v>545</v>
      </c>
      <c r="EH356" s="61">
        <v>480</v>
      </c>
      <c r="EI356" s="228" t="s">
        <v>5</v>
      </c>
      <c r="EJ356" s="78">
        <v>425</v>
      </c>
      <c r="EK356" s="54">
        <v>495</v>
      </c>
      <c r="EL356" s="61">
        <v>460</v>
      </c>
      <c r="EM356" s="228" t="s">
        <v>5</v>
      </c>
      <c r="EN356" s="78">
        <v>200</v>
      </c>
      <c r="EO356" s="54">
        <v>280</v>
      </c>
      <c r="EP356" s="61">
        <v>240</v>
      </c>
      <c r="EQ356" s="228" t="s">
        <v>5</v>
      </c>
      <c r="ER356" s="78" t="s">
        <v>0</v>
      </c>
      <c r="ES356" s="54" t="s">
        <v>0</v>
      </c>
      <c r="ET356" s="61" t="s">
        <v>0</v>
      </c>
      <c r="EU356" s="228" t="s">
        <v>0</v>
      </c>
      <c r="EV356" s="78">
        <v>230</v>
      </c>
      <c r="EW356" s="54">
        <v>310</v>
      </c>
      <c r="EX356" s="61">
        <v>270</v>
      </c>
      <c r="EY356" s="73" t="s">
        <v>5</v>
      </c>
      <c r="EZ356" s="78">
        <v>400</v>
      </c>
      <c r="FA356" s="54">
        <v>500</v>
      </c>
      <c r="FB356" s="61">
        <v>450</v>
      </c>
      <c r="FC356" s="73" t="s">
        <v>5</v>
      </c>
      <c r="FD356" s="78">
        <v>130</v>
      </c>
      <c r="FE356" s="54">
        <v>190</v>
      </c>
      <c r="FF356" s="61">
        <v>160</v>
      </c>
      <c r="FG356" s="73" t="s">
        <v>5</v>
      </c>
      <c r="FH356" s="78">
        <v>300</v>
      </c>
      <c r="FI356" s="54">
        <v>350</v>
      </c>
      <c r="FJ356" s="61">
        <v>325</v>
      </c>
      <c r="FK356" s="73" t="s">
        <v>5</v>
      </c>
      <c r="FL356" s="78">
        <v>325</v>
      </c>
      <c r="FM356" s="54">
        <v>415</v>
      </c>
      <c r="FN356" s="61">
        <v>370</v>
      </c>
      <c r="FO356" s="73" t="s">
        <v>5</v>
      </c>
      <c r="FP356" s="78">
        <v>460</v>
      </c>
      <c r="FQ356" s="54">
        <v>540</v>
      </c>
      <c r="FR356" s="61">
        <v>500</v>
      </c>
      <c r="FS356" s="73" t="s">
        <v>5</v>
      </c>
      <c r="FT356" s="78">
        <v>130</v>
      </c>
      <c r="FU356" s="54">
        <v>190</v>
      </c>
      <c r="FV356" s="61">
        <v>160</v>
      </c>
      <c r="FW356" s="73" t="s">
        <v>5</v>
      </c>
      <c r="FX356" s="78">
        <v>270</v>
      </c>
      <c r="FY356" s="54">
        <v>330</v>
      </c>
      <c r="FZ356" s="61">
        <v>300</v>
      </c>
      <c r="GA356" s="73" t="s">
        <v>5</v>
      </c>
    </row>
    <row r="357" spans="1:183" x14ac:dyDescent="0.35">
      <c r="A357" s="2">
        <f t="shared" si="0"/>
        <v>8</v>
      </c>
      <c r="B357" s="2">
        <f t="shared" si="1"/>
        <v>2025</v>
      </c>
      <c r="C357" s="195">
        <f t="shared" si="505"/>
        <v>45891</v>
      </c>
      <c r="D357" s="222">
        <v>450</v>
      </c>
      <c r="E357" s="222">
        <v>650</v>
      </c>
      <c r="F357" s="222">
        <v>550</v>
      </c>
      <c r="G357" s="223"/>
      <c r="H357" s="222">
        <v>360</v>
      </c>
      <c r="I357" s="222">
        <v>540</v>
      </c>
      <c r="J357" s="222">
        <v>450</v>
      </c>
      <c r="K357" s="223"/>
      <c r="L357" s="222">
        <v>530</v>
      </c>
      <c r="M357" s="222">
        <v>670</v>
      </c>
      <c r="N357" s="222">
        <v>600</v>
      </c>
      <c r="O357" s="223"/>
      <c r="P357" s="222">
        <v>260</v>
      </c>
      <c r="Q357" s="222">
        <v>340</v>
      </c>
      <c r="R357" s="222">
        <v>300</v>
      </c>
      <c r="S357" s="223"/>
      <c r="T357" s="222">
        <v>270</v>
      </c>
      <c r="U357" s="222">
        <v>330</v>
      </c>
      <c r="V357" s="222">
        <v>300</v>
      </c>
      <c r="W357" s="223"/>
      <c r="X357" s="222">
        <v>330</v>
      </c>
      <c r="Y357" s="222">
        <v>430</v>
      </c>
      <c r="Z357" s="222">
        <v>380</v>
      </c>
      <c r="AA357" s="223"/>
      <c r="AB357" s="222">
        <v>400</v>
      </c>
      <c r="AC357" s="222">
        <v>480</v>
      </c>
      <c r="AD357" s="222">
        <v>440</v>
      </c>
      <c r="AE357" s="223"/>
      <c r="AF357" s="222">
        <v>170</v>
      </c>
      <c r="AG357" s="222">
        <v>270</v>
      </c>
      <c r="AH357" s="222">
        <v>220</v>
      </c>
      <c r="AI357" s="223"/>
      <c r="AJ357" s="222">
        <v>250</v>
      </c>
      <c r="AK357" s="222">
        <v>310</v>
      </c>
      <c r="AL357" s="222">
        <v>280</v>
      </c>
      <c r="AM357" s="223"/>
      <c r="AN357" s="222">
        <v>505</v>
      </c>
      <c r="AO357" s="222">
        <v>585</v>
      </c>
      <c r="AP357" s="222">
        <v>545</v>
      </c>
      <c r="AQ357" s="223"/>
      <c r="AR357" s="222">
        <v>515</v>
      </c>
      <c r="AS357" s="222">
        <v>655</v>
      </c>
      <c r="AT357" s="222">
        <v>585</v>
      </c>
      <c r="AU357" s="223"/>
      <c r="AV357" s="222">
        <v>170</v>
      </c>
      <c r="AW357" s="222">
        <v>250</v>
      </c>
      <c r="AX357" s="222">
        <v>210</v>
      </c>
      <c r="AY357" s="223"/>
      <c r="AZ357" s="222">
        <v>445</v>
      </c>
      <c r="BA357" s="222">
        <v>545</v>
      </c>
      <c r="BB357" s="222">
        <v>495</v>
      </c>
      <c r="BC357" s="223"/>
      <c r="BD357" s="222">
        <v>585</v>
      </c>
      <c r="BE357" s="222">
        <v>705</v>
      </c>
      <c r="BF357" s="222">
        <v>645</v>
      </c>
      <c r="BG357" s="223"/>
      <c r="BH357" s="222">
        <v>595</v>
      </c>
      <c r="BI357" s="222">
        <v>735</v>
      </c>
      <c r="BJ357" s="222">
        <v>665</v>
      </c>
      <c r="BK357" s="223"/>
      <c r="BL357" s="222">
        <v>290</v>
      </c>
      <c r="BM357" s="222">
        <v>340</v>
      </c>
      <c r="BN357" s="222">
        <v>315</v>
      </c>
      <c r="BO357" s="223"/>
      <c r="BP357" s="222">
        <v>555</v>
      </c>
      <c r="BQ357" s="222">
        <v>675</v>
      </c>
      <c r="BR357" s="222">
        <v>615</v>
      </c>
      <c r="BS357" s="223"/>
      <c r="BT357" s="222">
        <v>515</v>
      </c>
      <c r="BU357" s="222">
        <v>635</v>
      </c>
      <c r="BV357" s="222">
        <v>575</v>
      </c>
      <c r="BW357" s="223"/>
      <c r="BX357" s="222">
        <v>535</v>
      </c>
      <c r="BY357" s="222">
        <v>695</v>
      </c>
      <c r="BZ357" s="222">
        <v>615</v>
      </c>
      <c r="CA357" s="223"/>
      <c r="CB357" s="222">
        <v>120</v>
      </c>
      <c r="CC357" s="222">
        <v>220</v>
      </c>
      <c r="CD357" s="222">
        <v>170</v>
      </c>
      <c r="CE357" s="223"/>
      <c r="CF357" s="222">
        <v>450</v>
      </c>
      <c r="CG357" s="222">
        <v>630</v>
      </c>
      <c r="CH357" s="222">
        <v>540</v>
      </c>
      <c r="CI357" s="223"/>
      <c r="CJ357" s="222">
        <v>545</v>
      </c>
      <c r="CK357" s="222">
        <v>695</v>
      </c>
      <c r="CL357" s="222">
        <v>620</v>
      </c>
      <c r="CM357" s="223"/>
      <c r="CN357" s="222">
        <v>615</v>
      </c>
      <c r="CO357" s="222">
        <v>725</v>
      </c>
      <c r="CP357" s="222">
        <v>670</v>
      </c>
      <c r="CQ357" s="223"/>
      <c r="CR357" s="222">
        <v>160</v>
      </c>
      <c r="CS357" s="222">
        <v>270</v>
      </c>
      <c r="CT357" s="222">
        <v>215</v>
      </c>
      <c r="CU357" s="223"/>
      <c r="CV357" s="222">
        <v>500</v>
      </c>
      <c r="CW357" s="222">
        <v>660</v>
      </c>
      <c r="CX357" s="222">
        <v>580</v>
      </c>
      <c r="CY357" s="223"/>
      <c r="CZ357" s="222">
        <v>525</v>
      </c>
      <c r="DA357" s="222">
        <v>685</v>
      </c>
      <c r="DB357" s="222">
        <v>605</v>
      </c>
      <c r="DC357" s="223"/>
      <c r="DD357" s="222">
        <v>545</v>
      </c>
      <c r="DE357" s="222">
        <v>705</v>
      </c>
      <c r="DF357" s="222">
        <v>625</v>
      </c>
      <c r="DG357" s="223"/>
      <c r="DH357" s="222">
        <v>150</v>
      </c>
      <c r="DI357" s="222">
        <v>240</v>
      </c>
      <c r="DJ357" s="222">
        <v>195</v>
      </c>
      <c r="DK357" s="223"/>
      <c r="DL357" s="222">
        <v>495</v>
      </c>
      <c r="DM357" s="222">
        <v>595</v>
      </c>
      <c r="DN357" s="222">
        <v>545</v>
      </c>
      <c r="DO357" s="223"/>
      <c r="DP357" s="222">
        <v>552.5</v>
      </c>
      <c r="DQ357" s="222">
        <v>702.5</v>
      </c>
      <c r="DR357" s="222">
        <v>627.5</v>
      </c>
      <c r="DS357" s="223"/>
      <c r="DT357" s="222">
        <v>567.5</v>
      </c>
      <c r="DU357" s="222">
        <v>717.5</v>
      </c>
      <c r="DV357" s="222">
        <v>642.5</v>
      </c>
      <c r="DW357" s="223"/>
      <c r="DX357" s="222">
        <v>195</v>
      </c>
      <c r="DY357" s="222">
        <v>265</v>
      </c>
      <c r="DZ357" s="222">
        <v>230</v>
      </c>
      <c r="EA357" s="223"/>
      <c r="EB357" s="222">
        <v>542.5</v>
      </c>
      <c r="EC357" s="222">
        <v>652.5</v>
      </c>
      <c r="ED357" s="222">
        <v>597.5</v>
      </c>
      <c r="EE357" s="223"/>
      <c r="EF357" s="222">
        <v>415</v>
      </c>
      <c r="EG357" s="222">
        <v>545</v>
      </c>
      <c r="EH357" s="222">
        <v>480</v>
      </c>
      <c r="EI357" s="223"/>
      <c r="EJ357" s="222">
        <v>425</v>
      </c>
      <c r="EK357" s="222">
        <v>495</v>
      </c>
      <c r="EL357" s="222">
        <v>460</v>
      </c>
      <c r="EM357" s="223"/>
      <c r="EN357" s="222">
        <v>200</v>
      </c>
      <c r="EO357" s="222">
        <v>280</v>
      </c>
      <c r="EP357" s="222">
        <v>240</v>
      </c>
      <c r="EQ357" s="224"/>
      <c r="ER357" s="225"/>
      <c r="ES357" s="222"/>
      <c r="ET357" s="226"/>
      <c r="EU357" s="224"/>
      <c r="EV357" s="222">
        <v>230</v>
      </c>
      <c r="EW357" s="222">
        <v>310</v>
      </c>
      <c r="EX357" s="222">
        <v>270</v>
      </c>
      <c r="EY357" s="223"/>
      <c r="EZ357" s="222">
        <v>400</v>
      </c>
      <c r="FA357" s="222">
        <v>500</v>
      </c>
      <c r="FB357" s="222">
        <v>450</v>
      </c>
      <c r="FC357" s="223"/>
      <c r="FD357" s="222">
        <v>130</v>
      </c>
      <c r="FE357" s="222">
        <v>190</v>
      </c>
      <c r="FF357" s="222">
        <v>160</v>
      </c>
      <c r="FG357" s="223"/>
      <c r="FH357" s="222">
        <v>300</v>
      </c>
      <c r="FI357" s="222">
        <v>350</v>
      </c>
      <c r="FJ357" s="222">
        <v>325</v>
      </c>
      <c r="FK357" s="223"/>
      <c r="FL357" s="222">
        <v>325</v>
      </c>
      <c r="FM357" s="222">
        <v>415</v>
      </c>
      <c r="FN357" s="222">
        <v>370</v>
      </c>
      <c r="FO357" s="223"/>
      <c r="FP357" s="222">
        <v>460</v>
      </c>
      <c r="FQ357" s="222">
        <v>540</v>
      </c>
      <c r="FR357" s="222">
        <v>500</v>
      </c>
      <c r="FS357" s="223"/>
      <c r="FT357" s="222">
        <v>130</v>
      </c>
      <c r="FU357" s="222">
        <v>190</v>
      </c>
      <c r="FV357" s="222">
        <v>160</v>
      </c>
      <c r="FW357" s="223"/>
      <c r="FX357" s="222">
        <v>270</v>
      </c>
      <c r="FY357" s="222">
        <v>330</v>
      </c>
      <c r="FZ357" s="222">
        <v>300</v>
      </c>
    </row>
    <row r="358" spans="1:183" x14ac:dyDescent="0.35">
      <c r="A358" s="2">
        <f t="shared" si="0"/>
        <v>8</v>
      </c>
      <c r="B358" s="2">
        <f t="shared" si="1"/>
        <v>2025</v>
      </c>
      <c r="C358" s="195">
        <f t="shared" si="505"/>
        <v>45898</v>
      </c>
      <c r="D358" s="54">
        <v>450</v>
      </c>
      <c r="E358" s="54">
        <v>650</v>
      </c>
      <c r="F358" s="61">
        <v>550</v>
      </c>
      <c r="G358" s="73" t="s">
        <v>5</v>
      </c>
      <c r="H358" s="78">
        <v>360</v>
      </c>
      <c r="I358" s="54">
        <v>540</v>
      </c>
      <c r="J358" s="61">
        <v>450</v>
      </c>
      <c r="K358" s="73" t="s">
        <v>5</v>
      </c>
      <c r="L358" s="78">
        <v>530</v>
      </c>
      <c r="M358" s="54">
        <v>670</v>
      </c>
      <c r="N358" s="61">
        <v>600</v>
      </c>
      <c r="O358" s="73" t="s">
        <v>5</v>
      </c>
      <c r="P358" s="78">
        <v>260</v>
      </c>
      <c r="Q358" s="54">
        <v>340</v>
      </c>
      <c r="R358" s="61">
        <v>300</v>
      </c>
      <c r="S358" s="73" t="s">
        <v>5</v>
      </c>
      <c r="T358" s="78">
        <v>270</v>
      </c>
      <c r="U358" s="54">
        <v>330</v>
      </c>
      <c r="V358" s="61">
        <v>300</v>
      </c>
      <c r="W358" s="73" t="s">
        <v>5</v>
      </c>
      <c r="X358" s="78">
        <v>330</v>
      </c>
      <c r="Y358" s="54">
        <v>430</v>
      </c>
      <c r="Z358" s="61">
        <v>380</v>
      </c>
      <c r="AA358" s="73" t="s">
        <v>5</v>
      </c>
      <c r="AB358" s="78">
        <v>400</v>
      </c>
      <c r="AC358" s="54">
        <v>480</v>
      </c>
      <c r="AD358" s="61">
        <v>440</v>
      </c>
      <c r="AE358" s="73" t="s">
        <v>5</v>
      </c>
      <c r="AF358" s="78">
        <v>170</v>
      </c>
      <c r="AG358" s="54">
        <v>270</v>
      </c>
      <c r="AH358" s="61">
        <v>220</v>
      </c>
      <c r="AI358" s="73" t="s">
        <v>5</v>
      </c>
      <c r="AJ358" s="78">
        <v>250</v>
      </c>
      <c r="AK358" s="54">
        <v>310</v>
      </c>
      <c r="AL358" s="61">
        <v>280</v>
      </c>
      <c r="AM358" s="73" t="s">
        <v>5</v>
      </c>
      <c r="AN358" s="227">
        <v>470</v>
      </c>
      <c r="AO358" s="54">
        <v>550</v>
      </c>
      <c r="AP358" s="61">
        <v>510</v>
      </c>
      <c r="AQ358" s="73">
        <v>-70</v>
      </c>
      <c r="AR358" s="227">
        <v>500</v>
      </c>
      <c r="AS358" s="54">
        <v>640</v>
      </c>
      <c r="AT358" s="61">
        <v>570</v>
      </c>
      <c r="AU358" s="73">
        <v>-30</v>
      </c>
      <c r="AV358" s="227">
        <v>150</v>
      </c>
      <c r="AW358" s="54">
        <v>230</v>
      </c>
      <c r="AX358" s="61">
        <v>190</v>
      </c>
      <c r="AY358" s="73">
        <v>-40</v>
      </c>
      <c r="AZ358" s="227">
        <v>390</v>
      </c>
      <c r="BA358" s="54">
        <v>490</v>
      </c>
      <c r="BB358" s="61">
        <v>440</v>
      </c>
      <c r="BC358" s="73">
        <v>-110</v>
      </c>
      <c r="BD358" s="78">
        <v>550</v>
      </c>
      <c r="BE358" s="54">
        <v>670</v>
      </c>
      <c r="BF358" s="61">
        <v>610</v>
      </c>
      <c r="BG358" s="73">
        <v>-70</v>
      </c>
      <c r="BH358" s="78">
        <v>580</v>
      </c>
      <c r="BI358" s="54">
        <v>720</v>
      </c>
      <c r="BJ358" s="61">
        <v>650</v>
      </c>
      <c r="BK358" s="73">
        <v>-30</v>
      </c>
      <c r="BL358" s="78">
        <v>270</v>
      </c>
      <c r="BM358" s="54">
        <v>320</v>
      </c>
      <c r="BN358" s="61">
        <v>295</v>
      </c>
      <c r="BO358" s="73">
        <v>-40</v>
      </c>
      <c r="BP358" s="78">
        <v>500</v>
      </c>
      <c r="BQ358" s="54">
        <v>620</v>
      </c>
      <c r="BR358" s="61">
        <v>560</v>
      </c>
      <c r="BS358" s="73">
        <v>-110</v>
      </c>
      <c r="BT358" s="78">
        <v>470</v>
      </c>
      <c r="BU358" s="54">
        <v>590</v>
      </c>
      <c r="BV358" s="61">
        <v>530</v>
      </c>
      <c r="BW358" s="73">
        <v>-90</v>
      </c>
      <c r="BX358" s="78">
        <v>490</v>
      </c>
      <c r="BY358" s="54">
        <v>650</v>
      </c>
      <c r="BZ358" s="61">
        <v>570</v>
      </c>
      <c r="CA358" s="73">
        <v>-90</v>
      </c>
      <c r="CB358" s="78">
        <v>100</v>
      </c>
      <c r="CC358" s="54">
        <v>200</v>
      </c>
      <c r="CD358" s="61">
        <v>150</v>
      </c>
      <c r="CE358" s="73">
        <v>-40</v>
      </c>
      <c r="CF358" s="78">
        <v>390</v>
      </c>
      <c r="CG358" s="54">
        <v>570</v>
      </c>
      <c r="CH358" s="61">
        <v>480</v>
      </c>
      <c r="CI358" s="73">
        <v>-120</v>
      </c>
      <c r="CJ358" s="78">
        <v>500</v>
      </c>
      <c r="CK358" s="54">
        <v>650</v>
      </c>
      <c r="CL358" s="61">
        <v>575</v>
      </c>
      <c r="CM358" s="73">
        <v>-90</v>
      </c>
      <c r="CN358" s="78">
        <v>570</v>
      </c>
      <c r="CO358" s="54">
        <v>680</v>
      </c>
      <c r="CP358" s="61">
        <v>625</v>
      </c>
      <c r="CQ358" s="73">
        <v>-90</v>
      </c>
      <c r="CR358" s="78">
        <v>140</v>
      </c>
      <c r="CS358" s="54">
        <v>250</v>
      </c>
      <c r="CT358" s="61">
        <v>195</v>
      </c>
      <c r="CU358" s="73">
        <v>-40</v>
      </c>
      <c r="CV358" s="78">
        <v>440</v>
      </c>
      <c r="CW358" s="54">
        <v>600</v>
      </c>
      <c r="CX358" s="61">
        <v>520</v>
      </c>
      <c r="CY358" s="73">
        <v>-120</v>
      </c>
      <c r="CZ358" s="78">
        <v>480</v>
      </c>
      <c r="DA358" s="54">
        <v>640</v>
      </c>
      <c r="DB358" s="61">
        <v>560</v>
      </c>
      <c r="DC358" s="73">
        <v>-90</v>
      </c>
      <c r="DD358" s="78">
        <v>500</v>
      </c>
      <c r="DE358" s="54">
        <v>660</v>
      </c>
      <c r="DF358" s="61">
        <v>580</v>
      </c>
      <c r="DG358" s="73">
        <v>-90</v>
      </c>
      <c r="DH358" s="78">
        <v>130</v>
      </c>
      <c r="DI358" s="54">
        <v>220</v>
      </c>
      <c r="DJ358" s="61">
        <v>175</v>
      </c>
      <c r="DK358" s="228">
        <v>-40</v>
      </c>
      <c r="DL358" s="78">
        <v>440</v>
      </c>
      <c r="DM358" s="54">
        <v>530</v>
      </c>
      <c r="DN358" s="61">
        <v>485</v>
      </c>
      <c r="DO358" s="228">
        <v>-120</v>
      </c>
      <c r="DP358" s="78">
        <v>510</v>
      </c>
      <c r="DQ358" s="54">
        <v>660</v>
      </c>
      <c r="DR358" s="61">
        <v>585</v>
      </c>
      <c r="DS358" s="228">
        <v>-85</v>
      </c>
      <c r="DT358" s="78">
        <v>525</v>
      </c>
      <c r="DU358" s="54">
        <v>675</v>
      </c>
      <c r="DV358" s="61">
        <v>600</v>
      </c>
      <c r="DW358" s="228">
        <v>-85</v>
      </c>
      <c r="DX358" s="78">
        <v>190</v>
      </c>
      <c r="DY358" s="54">
        <v>260</v>
      </c>
      <c r="DZ358" s="61">
        <v>225</v>
      </c>
      <c r="EA358" s="228">
        <v>-10</v>
      </c>
      <c r="EB358" s="78">
        <v>480</v>
      </c>
      <c r="EC358" s="54">
        <v>590</v>
      </c>
      <c r="ED358" s="61">
        <v>535</v>
      </c>
      <c r="EE358" s="228">
        <v>-125</v>
      </c>
      <c r="EF358" s="78">
        <v>415</v>
      </c>
      <c r="EG358" s="54">
        <v>545</v>
      </c>
      <c r="EH358" s="61">
        <v>480</v>
      </c>
      <c r="EI358" s="228" t="s">
        <v>5</v>
      </c>
      <c r="EJ358" s="78">
        <v>425</v>
      </c>
      <c r="EK358" s="54">
        <v>495</v>
      </c>
      <c r="EL358" s="61">
        <v>460</v>
      </c>
      <c r="EM358" s="228" t="s">
        <v>5</v>
      </c>
      <c r="EN358" s="78">
        <v>200</v>
      </c>
      <c r="EO358" s="54">
        <v>280</v>
      </c>
      <c r="EP358" s="61">
        <v>240</v>
      </c>
      <c r="EQ358" s="228" t="s">
        <v>5</v>
      </c>
      <c r="ER358" s="78" t="s">
        <v>0</v>
      </c>
      <c r="ES358" s="54" t="s">
        <v>0</v>
      </c>
      <c r="ET358" s="61" t="s">
        <v>0</v>
      </c>
      <c r="EU358" s="228" t="s">
        <v>0</v>
      </c>
      <c r="EV358" s="78">
        <v>230</v>
      </c>
      <c r="EW358" s="54">
        <v>310</v>
      </c>
      <c r="EX358" s="61">
        <v>270</v>
      </c>
      <c r="EY358" s="73" t="s">
        <v>5</v>
      </c>
      <c r="EZ358" s="78">
        <v>400</v>
      </c>
      <c r="FA358" s="54">
        <v>500</v>
      </c>
      <c r="FB358" s="61">
        <v>450</v>
      </c>
      <c r="FC358" s="73" t="s">
        <v>5</v>
      </c>
      <c r="FD358" s="78">
        <v>130</v>
      </c>
      <c r="FE358" s="54">
        <v>190</v>
      </c>
      <c r="FF358" s="61">
        <v>160</v>
      </c>
      <c r="FG358" s="73" t="s">
        <v>5</v>
      </c>
      <c r="FH358" s="78">
        <v>300</v>
      </c>
      <c r="FI358" s="54">
        <v>350</v>
      </c>
      <c r="FJ358" s="61">
        <v>325</v>
      </c>
      <c r="FK358" s="73" t="s">
        <v>5</v>
      </c>
      <c r="FL358" s="78">
        <v>325</v>
      </c>
      <c r="FM358" s="54">
        <v>415</v>
      </c>
      <c r="FN358" s="61">
        <v>370</v>
      </c>
      <c r="FO358" s="73" t="s">
        <v>5</v>
      </c>
      <c r="FP358" s="78">
        <v>460</v>
      </c>
      <c r="FQ358" s="54">
        <v>540</v>
      </c>
      <c r="FR358" s="61">
        <v>500</v>
      </c>
      <c r="FS358" s="73" t="s">
        <v>5</v>
      </c>
      <c r="FT358" s="78">
        <v>130</v>
      </c>
      <c r="FU358" s="54">
        <v>190</v>
      </c>
      <c r="FV358" s="61">
        <v>160</v>
      </c>
      <c r="FW358" s="73" t="s">
        <v>5</v>
      </c>
      <c r="FX358" s="78">
        <v>270</v>
      </c>
      <c r="FY358" s="54">
        <v>330</v>
      </c>
      <c r="FZ358" s="61">
        <v>300</v>
      </c>
      <c r="GA358" s="73" t="s">
        <v>5</v>
      </c>
    </row>
    <row r="359" spans="1:183" x14ac:dyDescent="0.35">
      <c r="A359" s="2">
        <f t="shared" si="0"/>
        <v>9</v>
      </c>
      <c r="B359" s="2">
        <f t="shared" si="1"/>
        <v>2025</v>
      </c>
      <c r="C359" s="195">
        <f t="shared" si="505"/>
        <v>45905</v>
      </c>
      <c r="D359" s="54">
        <v>280</v>
      </c>
      <c r="E359" s="54">
        <v>400</v>
      </c>
      <c r="F359" s="61">
        <v>340</v>
      </c>
      <c r="G359" s="73">
        <v>-160</v>
      </c>
      <c r="H359" s="78">
        <v>360</v>
      </c>
      <c r="I359" s="54">
        <v>540</v>
      </c>
      <c r="J359" s="61">
        <v>450</v>
      </c>
      <c r="K359" s="73" t="s">
        <v>5</v>
      </c>
      <c r="L359" s="78">
        <v>530</v>
      </c>
      <c r="M359" s="54">
        <v>670</v>
      </c>
      <c r="N359" s="61">
        <v>600</v>
      </c>
      <c r="O359" s="73" t="s">
        <v>5</v>
      </c>
      <c r="P359" s="78">
        <v>250</v>
      </c>
      <c r="Q359" s="54">
        <v>300</v>
      </c>
      <c r="R359" s="61">
        <v>275</v>
      </c>
      <c r="S359" s="73" t="s">
        <v>5</v>
      </c>
      <c r="T359" s="78">
        <v>270</v>
      </c>
      <c r="U359" s="54">
        <v>330</v>
      </c>
      <c r="V359" s="61">
        <v>300</v>
      </c>
      <c r="W359" s="73" t="s">
        <v>5</v>
      </c>
      <c r="X359" s="78">
        <v>300</v>
      </c>
      <c r="Y359" s="54">
        <v>400</v>
      </c>
      <c r="Z359" s="61">
        <v>350</v>
      </c>
      <c r="AA359" s="73">
        <v>-30</v>
      </c>
      <c r="AB359" s="78">
        <v>380</v>
      </c>
      <c r="AC359" s="54">
        <v>500</v>
      </c>
      <c r="AD359" s="61">
        <v>440</v>
      </c>
      <c r="AE359" s="73" t="s">
        <v>5</v>
      </c>
      <c r="AF359" s="78">
        <v>170</v>
      </c>
      <c r="AG359" s="54">
        <v>270</v>
      </c>
      <c r="AH359" s="61">
        <v>220</v>
      </c>
      <c r="AI359" s="73" t="s">
        <v>5</v>
      </c>
      <c r="AJ359" s="78">
        <v>250</v>
      </c>
      <c r="AK359" s="54">
        <v>310</v>
      </c>
      <c r="AL359" s="61">
        <v>280</v>
      </c>
      <c r="AM359" s="73" t="s">
        <v>5</v>
      </c>
      <c r="AN359" s="227">
        <v>440</v>
      </c>
      <c r="AO359" s="54">
        <v>520</v>
      </c>
      <c r="AP359" s="61">
        <v>480</v>
      </c>
      <c r="AQ359" s="73">
        <v>-30</v>
      </c>
      <c r="AR359" s="227">
        <v>500</v>
      </c>
      <c r="AS359" s="54">
        <v>640</v>
      </c>
      <c r="AT359" s="61">
        <v>570</v>
      </c>
      <c r="AU359" s="73" t="s">
        <v>5</v>
      </c>
      <c r="AV359" s="227">
        <v>130</v>
      </c>
      <c r="AW359" s="54">
        <v>210</v>
      </c>
      <c r="AX359" s="61">
        <v>170</v>
      </c>
      <c r="AY359" s="73">
        <v>-20</v>
      </c>
      <c r="AZ359" s="227">
        <v>360</v>
      </c>
      <c r="BA359" s="54">
        <v>460</v>
      </c>
      <c r="BB359" s="61">
        <v>410</v>
      </c>
      <c r="BC359" s="73">
        <v>-30</v>
      </c>
      <c r="BD359" s="78">
        <v>520</v>
      </c>
      <c r="BE359" s="54">
        <v>640</v>
      </c>
      <c r="BF359" s="61">
        <v>580</v>
      </c>
      <c r="BG359" s="73">
        <v>-30</v>
      </c>
      <c r="BH359" s="78">
        <v>580</v>
      </c>
      <c r="BI359" s="54">
        <v>720</v>
      </c>
      <c r="BJ359" s="61">
        <v>650</v>
      </c>
      <c r="BK359" s="73" t="s">
        <v>5</v>
      </c>
      <c r="BL359" s="78">
        <v>250</v>
      </c>
      <c r="BM359" s="54">
        <v>300</v>
      </c>
      <c r="BN359" s="61">
        <v>275</v>
      </c>
      <c r="BO359" s="73">
        <v>-20</v>
      </c>
      <c r="BP359" s="78">
        <v>470</v>
      </c>
      <c r="BQ359" s="54">
        <v>590</v>
      </c>
      <c r="BR359" s="61">
        <v>530</v>
      </c>
      <c r="BS359" s="73">
        <v>-30</v>
      </c>
      <c r="BT359" s="78">
        <v>440</v>
      </c>
      <c r="BU359" s="54">
        <v>560</v>
      </c>
      <c r="BV359" s="61">
        <v>500</v>
      </c>
      <c r="BW359" s="73">
        <v>-30</v>
      </c>
      <c r="BX359" s="78">
        <v>490</v>
      </c>
      <c r="BY359" s="54">
        <v>650</v>
      </c>
      <c r="BZ359" s="61">
        <v>570</v>
      </c>
      <c r="CA359" s="73" t="s">
        <v>5</v>
      </c>
      <c r="CB359" s="78">
        <v>100</v>
      </c>
      <c r="CC359" s="54">
        <v>160</v>
      </c>
      <c r="CD359" s="61">
        <v>130</v>
      </c>
      <c r="CE359" s="73">
        <v>-20</v>
      </c>
      <c r="CF359" s="78">
        <v>360</v>
      </c>
      <c r="CG359" s="54">
        <v>540</v>
      </c>
      <c r="CH359" s="61">
        <v>450</v>
      </c>
      <c r="CI359" s="73">
        <v>-30</v>
      </c>
      <c r="CJ359" s="78">
        <v>470</v>
      </c>
      <c r="CK359" s="54">
        <v>620</v>
      </c>
      <c r="CL359" s="61">
        <v>545</v>
      </c>
      <c r="CM359" s="73">
        <v>-30</v>
      </c>
      <c r="CN359" s="78">
        <v>570</v>
      </c>
      <c r="CO359" s="54">
        <v>680</v>
      </c>
      <c r="CP359" s="61">
        <v>625</v>
      </c>
      <c r="CQ359" s="73" t="s">
        <v>5</v>
      </c>
      <c r="CR359" s="78">
        <v>145</v>
      </c>
      <c r="CS359" s="54">
        <v>205</v>
      </c>
      <c r="CT359" s="61">
        <v>175</v>
      </c>
      <c r="CU359" s="73">
        <v>-20</v>
      </c>
      <c r="CV359" s="78">
        <v>410</v>
      </c>
      <c r="CW359" s="54">
        <v>570</v>
      </c>
      <c r="CX359" s="61">
        <v>490</v>
      </c>
      <c r="CY359" s="73">
        <v>-30</v>
      </c>
      <c r="CZ359" s="78">
        <v>450</v>
      </c>
      <c r="DA359" s="54">
        <v>610</v>
      </c>
      <c r="DB359" s="61">
        <v>530</v>
      </c>
      <c r="DC359" s="73">
        <v>-30</v>
      </c>
      <c r="DD359" s="78">
        <v>500</v>
      </c>
      <c r="DE359" s="54">
        <v>660</v>
      </c>
      <c r="DF359" s="61">
        <v>580</v>
      </c>
      <c r="DG359" s="73" t="s">
        <v>5</v>
      </c>
      <c r="DH359" s="78">
        <v>120</v>
      </c>
      <c r="DI359" s="54">
        <v>190</v>
      </c>
      <c r="DJ359" s="61">
        <v>155</v>
      </c>
      <c r="DK359" s="228">
        <v>-20</v>
      </c>
      <c r="DL359" s="78">
        <v>400</v>
      </c>
      <c r="DM359" s="54">
        <v>510</v>
      </c>
      <c r="DN359" s="61">
        <v>455</v>
      </c>
      <c r="DO359" s="228">
        <v>-30</v>
      </c>
      <c r="DP359" s="78">
        <v>510</v>
      </c>
      <c r="DQ359" s="54">
        <v>660</v>
      </c>
      <c r="DR359" s="61">
        <v>585</v>
      </c>
      <c r="DS359" s="228" t="s">
        <v>5</v>
      </c>
      <c r="DT359" s="78">
        <v>525</v>
      </c>
      <c r="DU359" s="54">
        <v>675</v>
      </c>
      <c r="DV359" s="61">
        <v>600</v>
      </c>
      <c r="DW359" s="228" t="s">
        <v>5</v>
      </c>
      <c r="DX359" s="78">
        <v>170</v>
      </c>
      <c r="DY359" s="54">
        <v>240</v>
      </c>
      <c r="DZ359" s="61">
        <v>205</v>
      </c>
      <c r="EA359" s="228">
        <v>-20</v>
      </c>
      <c r="EB359" s="78">
        <v>480</v>
      </c>
      <c r="EC359" s="54">
        <v>590</v>
      </c>
      <c r="ED359" s="61">
        <v>535</v>
      </c>
      <c r="EE359" s="228" t="s">
        <v>5</v>
      </c>
      <c r="EF359" s="78">
        <v>415</v>
      </c>
      <c r="EG359" s="54">
        <v>545</v>
      </c>
      <c r="EH359" s="61">
        <v>480</v>
      </c>
      <c r="EI359" s="228" t="s">
        <v>5</v>
      </c>
      <c r="EJ359" s="78">
        <v>425</v>
      </c>
      <c r="EK359" s="54">
        <v>495</v>
      </c>
      <c r="EL359" s="61">
        <v>460</v>
      </c>
      <c r="EM359" s="228" t="s">
        <v>5</v>
      </c>
      <c r="EN359" s="78">
        <v>200</v>
      </c>
      <c r="EO359" s="54">
        <v>280</v>
      </c>
      <c r="EP359" s="61">
        <v>240</v>
      </c>
      <c r="EQ359" s="228" t="s">
        <v>5</v>
      </c>
      <c r="ER359" s="78" t="s">
        <v>0</v>
      </c>
      <c r="ES359" s="54" t="s">
        <v>0</v>
      </c>
      <c r="ET359" s="61" t="s">
        <v>0</v>
      </c>
      <c r="EU359" s="228" t="s">
        <v>0</v>
      </c>
      <c r="EV359" s="78">
        <v>230</v>
      </c>
      <c r="EW359" s="54">
        <v>310</v>
      </c>
      <c r="EX359" s="61">
        <v>270</v>
      </c>
      <c r="EY359" s="73" t="s">
        <v>5</v>
      </c>
      <c r="EZ359" s="78">
        <v>400</v>
      </c>
      <c r="FA359" s="54">
        <v>500</v>
      </c>
      <c r="FB359" s="61">
        <v>450</v>
      </c>
      <c r="FC359" s="73" t="s">
        <v>5</v>
      </c>
      <c r="FD359" s="78">
        <v>130</v>
      </c>
      <c r="FE359" s="54">
        <v>190</v>
      </c>
      <c r="FF359" s="61">
        <v>160</v>
      </c>
      <c r="FG359" s="73" t="s">
        <v>5</v>
      </c>
      <c r="FH359" s="78">
        <v>300</v>
      </c>
      <c r="FI359" s="54">
        <v>350</v>
      </c>
      <c r="FJ359" s="61">
        <v>325</v>
      </c>
      <c r="FK359" s="73" t="s">
        <v>5</v>
      </c>
      <c r="FL359" s="78">
        <v>325</v>
      </c>
      <c r="FM359" s="54">
        <v>415</v>
      </c>
      <c r="FN359" s="61">
        <v>370</v>
      </c>
      <c r="FO359" s="73" t="s">
        <v>5</v>
      </c>
      <c r="FP359" s="78">
        <v>460</v>
      </c>
      <c r="FQ359" s="54">
        <v>540</v>
      </c>
      <c r="FR359" s="61">
        <v>500</v>
      </c>
      <c r="FS359" s="73" t="s">
        <v>5</v>
      </c>
      <c r="FT359" s="78">
        <v>130</v>
      </c>
      <c r="FU359" s="54">
        <v>190</v>
      </c>
      <c r="FV359" s="61">
        <v>160</v>
      </c>
      <c r="FW359" s="73" t="s">
        <v>5</v>
      </c>
      <c r="FX359" s="78">
        <v>270</v>
      </c>
      <c r="FY359" s="54">
        <v>330</v>
      </c>
      <c r="FZ359" s="61">
        <v>300</v>
      </c>
      <c r="GA359" s="73" t="s">
        <v>5</v>
      </c>
    </row>
    <row r="360" spans="1:183" s="234" customFormat="1" x14ac:dyDescent="0.35">
      <c r="A360" s="234">
        <f t="shared" si="0"/>
        <v>9</v>
      </c>
      <c r="B360" s="234">
        <f t="shared" si="1"/>
        <v>2025</v>
      </c>
      <c r="C360" s="182">
        <f t="shared" si="505"/>
        <v>45912</v>
      </c>
      <c r="D360" s="54">
        <v>280</v>
      </c>
      <c r="E360" s="54">
        <v>400</v>
      </c>
      <c r="F360" s="61">
        <v>340</v>
      </c>
      <c r="G360" s="73" t="s">
        <v>5</v>
      </c>
      <c r="H360" s="78">
        <v>360</v>
      </c>
      <c r="I360" s="54">
        <v>540</v>
      </c>
      <c r="J360" s="61">
        <v>450</v>
      </c>
      <c r="K360" s="73" t="s">
        <v>5</v>
      </c>
      <c r="L360" s="78">
        <v>530</v>
      </c>
      <c r="M360" s="54">
        <v>670</v>
      </c>
      <c r="N360" s="61">
        <v>600</v>
      </c>
      <c r="O360" s="73" t="s">
        <v>5</v>
      </c>
      <c r="P360" s="78">
        <v>230</v>
      </c>
      <c r="Q360" s="54">
        <v>290</v>
      </c>
      <c r="R360" s="61">
        <v>260</v>
      </c>
      <c r="S360" s="73">
        <v>-15</v>
      </c>
      <c r="T360" s="78">
        <v>270</v>
      </c>
      <c r="U360" s="54">
        <v>330</v>
      </c>
      <c r="V360" s="61">
        <v>300</v>
      </c>
      <c r="W360" s="73" t="s">
        <v>5</v>
      </c>
      <c r="X360" s="78">
        <v>300</v>
      </c>
      <c r="Y360" s="54">
        <v>400</v>
      </c>
      <c r="Z360" s="61">
        <v>350</v>
      </c>
      <c r="AA360" s="73" t="s">
        <v>5</v>
      </c>
      <c r="AB360" s="78">
        <v>380</v>
      </c>
      <c r="AC360" s="54">
        <v>500</v>
      </c>
      <c r="AD360" s="61">
        <v>440</v>
      </c>
      <c r="AE360" s="73" t="s">
        <v>5</v>
      </c>
      <c r="AF360" s="78">
        <v>150</v>
      </c>
      <c r="AG360" s="54">
        <v>250</v>
      </c>
      <c r="AH360" s="61">
        <v>200</v>
      </c>
      <c r="AI360" s="73">
        <v>-20</v>
      </c>
      <c r="AJ360" s="78">
        <v>250</v>
      </c>
      <c r="AK360" s="54">
        <v>310</v>
      </c>
      <c r="AL360" s="61">
        <v>280</v>
      </c>
      <c r="AM360" s="73" t="s">
        <v>5</v>
      </c>
      <c r="AN360" s="227">
        <v>440</v>
      </c>
      <c r="AO360" s="54">
        <v>520</v>
      </c>
      <c r="AP360" s="61">
        <v>480</v>
      </c>
      <c r="AQ360" s="73" t="s">
        <v>5</v>
      </c>
      <c r="AR360" s="227">
        <v>500</v>
      </c>
      <c r="AS360" s="54">
        <v>640</v>
      </c>
      <c r="AT360" s="61">
        <v>570</v>
      </c>
      <c r="AU360" s="73" t="s">
        <v>5</v>
      </c>
      <c r="AV360" s="227">
        <v>110</v>
      </c>
      <c r="AW360" s="54">
        <v>170</v>
      </c>
      <c r="AX360" s="61">
        <v>140</v>
      </c>
      <c r="AY360" s="73">
        <v>-30</v>
      </c>
      <c r="AZ360" s="227">
        <v>360</v>
      </c>
      <c r="BA360" s="54">
        <v>460</v>
      </c>
      <c r="BB360" s="61">
        <v>410</v>
      </c>
      <c r="BC360" s="73" t="s">
        <v>5</v>
      </c>
      <c r="BD360" s="78">
        <v>520</v>
      </c>
      <c r="BE360" s="54">
        <v>640</v>
      </c>
      <c r="BF360" s="61">
        <v>580</v>
      </c>
      <c r="BG360" s="73" t="s">
        <v>5</v>
      </c>
      <c r="BH360" s="78">
        <v>580</v>
      </c>
      <c r="BI360" s="54">
        <v>720</v>
      </c>
      <c r="BJ360" s="61">
        <v>650</v>
      </c>
      <c r="BK360" s="73" t="s">
        <v>5</v>
      </c>
      <c r="BL360" s="78">
        <v>220</v>
      </c>
      <c r="BM360" s="54">
        <v>270</v>
      </c>
      <c r="BN360" s="61">
        <v>245</v>
      </c>
      <c r="BO360" s="73">
        <v>-30</v>
      </c>
      <c r="BP360" s="78">
        <v>470</v>
      </c>
      <c r="BQ360" s="54">
        <v>590</v>
      </c>
      <c r="BR360" s="61">
        <v>530</v>
      </c>
      <c r="BS360" s="73" t="s">
        <v>5</v>
      </c>
      <c r="BT360" s="78">
        <v>400</v>
      </c>
      <c r="BU360" s="54">
        <v>520</v>
      </c>
      <c r="BV360" s="61">
        <v>460</v>
      </c>
      <c r="BW360" s="73">
        <v>-40</v>
      </c>
      <c r="BX360" s="78">
        <v>490</v>
      </c>
      <c r="BY360" s="54">
        <v>650</v>
      </c>
      <c r="BZ360" s="61">
        <v>570</v>
      </c>
      <c r="CA360" s="73" t="s">
        <v>5</v>
      </c>
      <c r="CB360" s="78">
        <v>90</v>
      </c>
      <c r="CC360" s="54">
        <v>110</v>
      </c>
      <c r="CD360" s="61">
        <v>100</v>
      </c>
      <c r="CE360" s="73">
        <v>-30</v>
      </c>
      <c r="CF360" s="78">
        <v>330</v>
      </c>
      <c r="CG360" s="54">
        <v>490</v>
      </c>
      <c r="CH360" s="61">
        <v>410</v>
      </c>
      <c r="CI360" s="73">
        <v>-40</v>
      </c>
      <c r="CJ360" s="78">
        <v>430</v>
      </c>
      <c r="CK360" s="54">
        <v>580</v>
      </c>
      <c r="CL360" s="61">
        <v>505</v>
      </c>
      <c r="CM360" s="73">
        <v>-40</v>
      </c>
      <c r="CN360" s="78">
        <v>570</v>
      </c>
      <c r="CO360" s="54">
        <v>680</v>
      </c>
      <c r="CP360" s="61">
        <v>625</v>
      </c>
      <c r="CQ360" s="73" t="s">
        <v>5</v>
      </c>
      <c r="CR360" s="78">
        <v>115</v>
      </c>
      <c r="CS360" s="54">
        <v>175</v>
      </c>
      <c r="CT360" s="61">
        <v>145</v>
      </c>
      <c r="CU360" s="73">
        <v>-30</v>
      </c>
      <c r="CV360" s="78">
        <v>370</v>
      </c>
      <c r="CW360" s="54">
        <v>530</v>
      </c>
      <c r="CX360" s="61">
        <v>450</v>
      </c>
      <c r="CY360" s="73">
        <v>-40</v>
      </c>
      <c r="CZ360" s="78">
        <v>420</v>
      </c>
      <c r="DA360" s="54">
        <v>560</v>
      </c>
      <c r="DB360" s="61">
        <v>490</v>
      </c>
      <c r="DC360" s="73">
        <v>-40</v>
      </c>
      <c r="DD360" s="78">
        <v>500</v>
      </c>
      <c r="DE360" s="54">
        <v>660</v>
      </c>
      <c r="DF360" s="61">
        <v>580</v>
      </c>
      <c r="DG360" s="73" t="s">
        <v>5</v>
      </c>
      <c r="DH360" s="78">
        <v>100</v>
      </c>
      <c r="DI360" s="54">
        <v>150</v>
      </c>
      <c r="DJ360" s="61">
        <v>125</v>
      </c>
      <c r="DK360" s="228">
        <v>-30</v>
      </c>
      <c r="DL360" s="78">
        <v>360</v>
      </c>
      <c r="DM360" s="54">
        <v>470</v>
      </c>
      <c r="DN360" s="61">
        <v>415</v>
      </c>
      <c r="DO360" s="228">
        <v>-40</v>
      </c>
      <c r="DP360" s="78">
        <v>475</v>
      </c>
      <c r="DQ360" s="54">
        <v>575</v>
      </c>
      <c r="DR360" s="61">
        <v>525</v>
      </c>
      <c r="DS360" s="228">
        <v>-60</v>
      </c>
      <c r="DT360" s="78">
        <v>525</v>
      </c>
      <c r="DU360" s="54">
        <v>675</v>
      </c>
      <c r="DV360" s="61">
        <v>600</v>
      </c>
      <c r="DW360" s="228" t="s">
        <v>5</v>
      </c>
      <c r="DX360" s="78">
        <v>150</v>
      </c>
      <c r="DY360" s="54">
        <v>200</v>
      </c>
      <c r="DZ360" s="61">
        <v>175</v>
      </c>
      <c r="EA360" s="228">
        <v>-30</v>
      </c>
      <c r="EB360" s="78">
        <v>420</v>
      </c>
      <c r="EC360" s="54">
        <v>530</v>
      </c>
      <c r="ED360" s="61">
        <v>475</v>
      </c>
      <c r="EE360" s="228">
        <v>-60</v>
      </c>
      <c r="EF360" s="78">
        <v>415</v>
      </c>
      <c r="EG360" s="54">
        <v>545</v>
      </c>
      <c r="EH360" s="61">
        <v>480</v>
      </c>
      <c r="EI360" s="228" t="s">
        <v>5</v>
      </c>
      <c r="EJ360" s="78">
        <v>425</v>
      </c>
      <c r="EK360" s="54">
        <v>495</v>
      </c>
      <c r="EL360" s="61">
        <v>460</v>
      </c>
      <c r="EM360" s="228" t="s">
        <v>5</v>
      </c>
      <c r="EN360" s="78">
        <v>200</v>
      </c>
      <c r="EO360" s="54">
        <v>280</v>
      </c>
      <c r="EP360" s="61">
        <v>240</v>
      </c>
      <c r="EQ360" s="228" t="s">
        <v>5</v>
      </c>
      <c r="ER360" s="78" t="s">
        <v>0</v>
      </c>
      <c r="ES360" s="54" t="s">
        <v>0</v>
      </c>
      <c r="ET360" s="61" t="s">
        <v>0</v>
      </c>
      <c r="EU360" s="228" t="s">
        <v>0</v>
      </c>
      <c r="EV360" s="78">
        <v>230</v>
      </c>
      <c r="EW360" s="54">
        <v>310</v>
      </c>
      <c r="EX360" s="61">
        <v>270</v>
      </c>
      <c r="EY360" s="73" t="s">
        <v>5</v>
      </c>
      <c r="EZ360" s="78">
        <v>400</v>
      </c>
      <c r="FA360" s="54">
        <v>500</v>
      </c>
      <c r="FB360" s="61">
        <v>450</v>
      </c>
      <c r="FC360" s="73" t="s">
        <v>5</v>
      </c>
      <c r="FD360" s="78">
        <v>130</v>
      </c>
      <c r="FE360" s="54">
        <v>190</v>
      </c>
      <c r="FF360" s="61">
        <v>160</v>
      </c>
      <c r="FG360" s="73" t="s">
        <v>5</v>
      </c>
      <c r="FH360" s="78">
        <v>300</v>
      </c>
      <c r="FI360" s="54">
        <v>350</v>
      </c>
      <c r="FJ360" s="61">
        <v>325</v>
      </c>
      <c r="FK360" s="73" t="s">
        <v>5</v>
      </c>
      <c r="FL360" s="78">
        <v>325</v>
      </c>
      <c r="FM360" s="54">
        <v>415</v>
      </c>
      <c r="FN360" s="61">
        <v>370</v>
      </c>
      <c r="FO360" s="73" t="s">
        <v>5</v>
      </c>
      <c r="FP360" s="78">
        <v>460</v>
      </c>
      <c r="FQ360" s="54">
        <v>540</v>
      </c>
      <c r="FR360" s="61">
        <v>500</v>
      </c>
      <c r="FS360" s="73" t="s">
        <v>5</v>
      </c>
      <c r="FT360" s="78">
        <v>130</v>
      </c>
      <c r="FU360" s="54">
        <v>190</v>
      </c>
      <c r="FV360" s="61">
        <v>160</v>
      </c>
      <c r="FW360" s="73" t="s">
        <v>5</v>
      </c>
      <c r="FX360" s="78">
        <v>270</v>
      </c>
      <c r="FY360" s="54">
        <v>330</v>
      </c>
      <c r="FZ360" s="61">
        <v>300</v>
      </c>
      <c r="GA360" s="73" t="s">
        <v>5</v>
      </c>
    </row>
    <row r="361" spans="1:183" x14ac:dyDescent="0.35">
      <c r="A361" s="2">
        <f t="shared" si="0"/>
        <v>9</v>
      </c>
      <c r="B361" s="2">
        <f t="shared" si="1"/>
        <v>2025</v>
      </c>
      <c r="C361" s="182">
        <f t="shared" si="505"/>
        <v>45919</v>
      </c>
      <c r="D361" s="54">
        <v>280</v>
      </c>
      <c r="E361" s="54">
        <v>400</v>
      </c>
      <c r="F361" s="61">
        <v>340</v>
      </c>
      <c r="G361" s="73" t="s">
        <v>5</v>
      </c>
      <c r="H361" s="78">
        <v>300</v>
      </c>
      <c r="I361" s="54">
        <v>400</v>
      </c>
      <c r="J361" s="61">
        <v>350</v>
      </c>
      <c r="K361" s="73">
        <v>-100</v>
      </c>
      <c r="L361" s="78">
        <v>530</v>
      </c>
      <c r="M361" s="54">
        <v>670</v>
      </c>
      <c r="N361" s="61">
        <v>600</v>
      </c>
      <c r="O361" s="73" t="s">
        <v>5</v>
      </c>
      <c r="P361" s="78">
        <v>230</v>
      </c>
      <c r="Q361" s="54">
        <v>290</v>
      </c>
      <c r="R361" s="61">
        <v>260</v>
      </c>
      <c r="S361" s="73" t="s">
        <v>5</v>
      </c>
      <c r="T361" s="78">
        <v>280</v>
      </c>
      <c r="U361" s="54">
        <v>350</v>
      </c>
      <c r="V361" s="61">
        <v>315</v>
      </c>
      <c r="W361" s="73">
        <v>15</v>
      </c>
      <c r="X361" s="78">
        <v>300</v>
      </c>
      <c r="Y361" s="54">
        <v>400</v>
      </c>
      <c r="Z361" s="61">
        <v>350</v>
      </c>
      <c r="AA361" s="73" t="s">
        <v>5</v>
      </c>
      <c r="AB361" s="78">
        <v>380</v>
      </c>
      <c r="AC361" s="54">
        <v>500</v>
      </c>
      <c r="AD361" s="61">
        <v>440</v>
      </c>
      <c r="AE361" s="73" t="s">
        <v>5</v>
      </c>
      <c r="AF361" s="78">
        <v>150</v>
      </c>
      <c r="AG361" s="54">
        <v>250</v>
      </c>
      <c r="AH361" s="61">
        <v>200</v>
      </c>
      <c r="AI361" s="73" t="s">
        <v>5</v>
      </c>
      <c r="AJ361" s="78">
        <v>250</v>
      </c>
      <c r="AK361" s="54">
        <v>310</v>
      </c>
      <c r="AL361" s="61">
        <v>280</v>
      </c>
      <c r="AM361" s="73" t="s">
        <v>5</v>
      </c>
      <c r="AN361" s="227">
        <v>380</v>
      </c>
      <c r="AO361" s="54">
        <v>480</v>
      </c>
      <c r="AP361" s="61">
        <v>430</v>
      </c>
      <c r="AQ361" s="73">
        <v>-50</v>
      </c>
      <c r="AR361" s="227">
        <v>480</v>
      </c>
      <c r="AS361" s="54">
        <v>620</v>
      </c>
      <c r="AT361" s="61">
        <v>550</v>
      </c>
      <c r="AU361" s="73">
        <v>-20</v>
      </c>
      <c r="AV361" s="227">
        <v>110</v>
      </c>
      <c r="AW361" s="54">
        <v>170</v>
      </c>
      <c r="AX361" s="61">
        <v>140</v>
      </c>
      <c r="AY361" s="73" t="s">
        <v>5</v>
      </c>
      <c r="AZ361" s="227">
        <v>310</v>
      </c>
      <c r="BA361" s="54">
        <v>410</v>
      </c>
      <c r="BB361" s="61">
        <v>360</v>
      </c>
      <c r="BC361" s="73">
        <v>-50</v>
      </c>
      <c r="BD361" s="78">
        <v>470</v>
      </c>
      <c r="BE361" s="54">
        <v>590</v>
      </c>
      <c r="BF361" s="61">
        <v>530</v>
      </c>
      <c r="BG361" s="73">
        <v>-50</v>
      </c>
      <c r="BH361" s="78">
        <v>560</v>
      </c>
      <c r="BI361" s="54">
        <v>700</v>
      </c>
      <c r="BJ361" s="61">
        <v>630</v>
      </c>
      <c r="BK361" s="73">
        <v>-20</v>
      </c>
      <c r="BL361" s="78">
        <v>220</v>
      </c>
      <c r="BM361" s="54">
        <v>270</v>
      </c>
      <c r="BN361" s="61">
        <v>245</v>
      </c>
      <c r="BO361" s="73" t="s">
        <v>5</v>
      </c>
      <c r="BP361" s="78">
        <v>420</v>
      </c>
      <c r="BQ361" s="54">
        <v>540</v>
      </c>
      <c r="BR361" s="61">
        <v>480</v>
      </c>
      <c r="BS361" s="73">
        <v>-50</v>
      </c>
      <c r="BT361" s="78">
        <v>410</v>
      </c>
      <c r="BU361" s="54">
        <v>530</v>
      </c>
      <c r="BV361" s="61">
        <v>470</v>
      </c>
      <c r="BW361" s="73">
        <v>10</v>
      </c>
      <c r="BX361" s="78">
        <v>460</v>
      </c>
      <c r="BY361" s="54">
        <v>620</v>
      </c>
      <c r="BZ361" s="61">
        <v>540</v>
      </c>
      <c r="CA361" s="73">
        <v>-30</v>
      </c>
      <c r="CB361" s="78">
        <v>90</v>
      </c>
      <c r="CC361" s="54">
        <v>110</v>
      </c>
      <c r="CD361" s="61">
        <v>100</v>
      </c>
      <c r="CE361" s="73" t="s">
        <v>5</v>
      </c>
      <c r="CF361" s="78">
        <v>280</v>
      </c>
      <c r="CG361" s="54">
        <v>440</v>
      </c>
      <c r="CH361" s="61">
        <v>360</v>
      </c>
      <c r="CI361" s="73">
        <v>-50</v>
      </c>
      <c r="CJ361" s="78">
        <v>440</v>
      </c>
      <c r="CK361" s="54">
        <v>590</v>
      </c>
      <c r="CL361" s="61">
        <v>515</v>
      </c>
      <c r="CM361" s="73">
        <v>10</v>
      </c>
      <c r="CN361" s="78">
        <v>540</v>
      </c>
      <c r="CO361" s="54">
        <v>650</v>
      </c>
      <c r="CP361" s="61">
        <v>595</v>
      </c>
      <c r="CQ361" s="73">
        <v>-30</v>
      </c>
      <c r="CR361" s="78">
        <v>115</v>
      </c>
      <c r="CS361" s="54">
        <v>175</v>
      </c>
      <c r="CT361" s="61">
        <v>145</v>
      </c>
      <c r="CU361" s="73" t="s">
        <v>5</v>
      </c>
      <c r="CV361" s="78">
        <v>320</v>
      </c>
      <c r="CW361" s="54">
        <v>480</v>
      </c>
      <c r="CX361" s="61">
        <v>400</v>
      </c>
      <c r="CY361" s="73">
        <v>-50</v>
      </c>
      <c r="CZ361" s="78">
        <v>430</v>
      </c>
      <c r="DA361" s="54">
        <v>570</v>
      </c>
      <c r="DB361" s="61">
        <v>500</v>
      </c>
      <c r="DC361" s="73">
        <v>10</v>
      </c>
      <c r="DD361" s="78">
        <v>470</v>
      </c>
      <c r="DE361" s="54">
        <v>630</v>
      </c>
      <c r="DF361" s="61">
        <v>550</v>
      </c>
      <c r="DG361" s="73">
        <v>-30</v>
      </c>
      <c r="DH361" s="78">
        <v>100</v>
      </c>
      <c r="DI361" s="54">
        <v>150</v>
      </c>
      <c r="DJ361" s="61">
        <v>125</v>
      </c>
      <c r="DK361" s="228" t="s">
        <v>5</v>
      </c>
      <c r="DL361" s="78">
        <v>310</v>
      </c>
      <c r="DM361" s="54">
        <v>420</v>
      </c>
      <c r="DN361" s="61">
        <v>365</v>
      </c>
      <c r="DO361" s="228">
        <v>-50</v>
      </c>
      <c r="DP361" s="78">
        <v>425</v>
      </c>
      <c r="DQ361" s="54">
        <v>525</v>
      </c>
      <c r="DR361" s="61">
        <v>475</v>
      </c>
      <c r="DS361" s="228">
        <v>-50</v>
      </c>
      <c r="DT361" s="78">
        <v>510</v>
      </c>
      <c r="DU361" s="54">
        <v>650</v>
      </c>
      <c r="DV361" s="61">
        <v>580</v>
      </c>
      <c r="DW361" s="228">
        <v>-20</v>
      </c>
      <c r="DX361" s="78">
        <v>150</v>
      </c>
      <c r="DY361" s="54">
        <v>200</v>
      </c>
      <c r="DZ361" s="61">
        <v>175</v>
      </c>
      <c r="EA361" s="228" t="s">
        <v>5</v>
      </c>
      <c r="EB361" s="78">
        <v>385</v>
      </c>
      <c r="EC361" s="54">
        <v>465</v>
      </c>
      <c r="ED361" s="61">
        <v>425</v>
      </c>
      <c r="EE361" s="228">
        <v>-50</v>
      </c>
      <c r="EF361" s="78">
        <v>415</v>
      </c>
      <c r="EG361" s="54">
        <v>545</v>
      </c>
      <c r="EH361" s="61">
        <v>480</v>
      </c>
      <c r="EI361" s="228" t="s">
        <v>5</v>
      </c>
      <c r="EJ361" s="78">
        <v>425</v>
      </c>
      <c r="EK361" s="54">
        <v>495</v>
      </c>
      <c r="EL361" s="61">
        <v>460</v>
      </c>
      <c r="EM361" s="228" t="s">
        <v>5</v>
      </c>
      <c r="EN361" s="78">
        <v>200</v>
      </c>
      <c r="EO361" s="54">
        <v>280</v>
      </c>
      <c r="EP361" s="61">
        <v>240</v>
      </c>
      <c r="EQ361" s="228" t="s">
        <v>5</v>
      </c>
      <c r="ER361" s="78" t="s">
        <v>0</v>
      </c>
      <c r="ES361" s="54" t="s">
        <v>0</v>
      </c>
      <c r="ET361" s="61" t="s">
        <v>0</v>
      </c>
      <c r="EU361" s="228" t="s">
        <v>0</v>
      </c>
      <c r="EV361" s="78">
        <v>230</v>
      </c>
      <c r="EW361" s="54">
        <v>310</v>
      </c>
      <c r="EX361" s="61">
        <v>270</v>
      </c>
      <c r="EY361" s="73" t="s">
        <v>5</v>
      </c>
      <c r="EZ361" s="78">
        <v>400</v>
      </c>
      <c r="FA361" s="54">
        <v>500</v>
      </c>
      <c r="FB361" s="61">
        <v>450</v>
      </c>
      <c r="FC361" s="73" t="s">
        <v>5</v>
      </c>
      <c r="FD361" s="78">
        <v>130</v>
      </c>
      <c r="FE361" s="54">
        <v>190</v>
      </c>
      <c r="FF361" s="61">
        <v>160</v>
      </c>
      <c r="FG361" s="73" t="s">
        <v>5</v>
      </c>
      <c r="FH361" s="78">
        <v>300</v>
      </c>
      <c r="FI361" s="54">
        <v>350</v>
      </c>
      <c r="FJ361" s="61">
        <v>325</v>
      </c>
      <c r="FK361" s="73" t="s">
        <v>5</v>
      </c>
      <c r="FL361" s="78">
        <v>325</v>
      </c>
      <c r="FM361" s="54">
        <v>415</v>
      </c>
      <c r="FN361" s="61">
        <v>370</v>
      </c>
      <c r="FO361" s="73" t="s">
        <v>5</v>
      </c>
      <c r="FP361" s="78">
        <v>460</v>
      </c>
      <c r="FQ361" s="54">
        <v>540</v>
      </c>
      <c r="FR361" s="61">
        <v>500</v>
      </c>
      <c r="FS361" s="73" t="s">
        <v>5</v>
      </c>
      <c r="FT361" s="78">
        <v>130</v>
      </c>
      <c r="FU361" s="54">
        <v>190</v>
      </c>
      <c r="FV361" s="61">
        <v>160</v>
      </c>
      <c r="FW361" s="73" t="s">
        <v>5</v>
      </c>
      <c r="FX361" s="78">
        <v>270</v>
      </c>
      <c r="FY361" s="54">
        <v>330</v>
      </c>
      <c r="FZ361" s="61">
        <v>300</v>
      </c>
      <c r="GA361" s="73" t="s">
        <v>5</v>
      </c>
    </row>
    <row r="362" spans="1:183" x14ac:dyDescent="0.35">
      <c r="A362">
        <f t="shared" si="0"/>
        <v>9</v>
      </c>
      <c r="B362">
        <f t="shared" si="1"/>
        <v>2025</v>
      </c>
      <c r="C362" s="182">
        <f t="shared" si="505"/>
        <v>45926</v>
      </c>
      <c r="D362" s="222">
        <f>AVERAGE(D361,D363)</f>
        <v>280</v>
      </c>
      <c r="E362" s="222">
        <f t="shared" ref="E362:F362" si="593">AVERAGE(E361,E363)</f>
        <v>400</v>
      </c>
      <c r="F362" s="222">
        <f t="shared" si="593"/>
        <v>340</v>
      </c>
      <c r="G362" s="223"/>
      <c r="H362" s="222">
        <f>AVERAGE(H361,H363)</f>
        <v>300</v>
      </c>
      <c r="I362" s="222">
        <f t="shared" ref="I362:J362" si="594">AVERAGE(I361,I363)</f>
        <v>400</v>
      </c>
      <c r="J362" s="222">
        <f t="shared" si="594"/>
        <v>350</v>
      </c>
      <c r="K362" s="223"/>
      <c r="L362" s="222">
        <f>AVERAGE(L361,L363)</f>
        <v>530</v>
      </c>
      <c r="M362" s="222">
        <f t="shared" ref="M362:N362" si="595">AVERAGE(M361,M363)</f>
        <v>670</v>
      </c>
      <c r="N362" s="222">
        <f t="shared" si="595"/>
        <v>600</v>
      </c>
      <c r="O362" s="223"/>
      <c r="P362" s="222">
        <f>AVERAGE(P361,P363)</f>
        <v>230</v>
      </c>
      <c r="Q362" s="222">
        <f t="shared" ref="Q362:R362" si="596">AVERAGE(Q361,Q363)</f>
        <v>290</v>
      </c>
      <c r="R362" s="222">
        <f t="shared" si="596"/>
        <v>260</v>
      </c>
      <c r="S362" s="223"/>
      <c r="T362" s="222">
        <f>AVERAGE(T361,T363)</f>
        <v>280</v>
      </c>
      <c r="U362" s="222">
        <f t="shared" ref="U362:V362" si="597">AVERAGE(U361,U363)</f>
        <v>350</v>
      </c>
      <c r="V362" s="222">
        <f t="shared" si="597"/>
        <v>315</v>
      </c>
      <c r="W362" s="223"/>
      <c r="X362" s="222">
        <f>AVERAGE(X361,X363)</f>
        <v>300</v>
      </c>
      <c r="Y362" s="222">
        <f t="shared" ref="Y362:Z362" si="598">AVERAGE(Y361,Y363)</f>
        <v>400</v>
      </c>
      <c r="Z362" s="222">
        <f t="shared" si="598"/>
        <v>350</v>
      </c>
      <c r="AA362" s="223"/>
      <c r="AB362" s="222">
        <f>AVERAGE(AB361,AB363)</f>
        <v>380</v>
      </c>
      <c r="AC362" s="222">
        <f t="shared" ref="AC362:AD362" si="599">AVERAGE(AC361,AC363)</f>
        <v>500</v>
      </c>
      <c r="AD362" s="222">
        <f t="shared" si="599"/>
        <v>440</v>
      </c>
      <c r="AE362" s="223"/>
      <c r="AF362" s="222">
        <f>AVERAGE(AF361,AF363)</f>
        <v>150</v>
      </c>
      <c r="AG362" s="222">
        <f t="shared" ref="AG362:AH362" si="600">AVERAGE(AG361,AG363)</f>
        <v>250</v>
      </c>
      <c r="AH362" s="222">
        <f t="shared" si="600"/>
        <v>200</v>
      </c>
      <c r="AI362" s="223"/>
      <c r="AJ362" s="222">
        <f>AVERAGE(AJ361,AJ363)</f>
        <v>250</v>
      </c>
      <c r="AK362" s="222">
        <f t="shared" ref="AK362:AL362" si="601">AVERAGE(AK361,AK363)</f>
        <v>310</v>
      </c>
      <c r="AL362" s="222">
        <f t="shared" si="601"/>
        <v>280</v>
      </c>
      <c r="AM362" s="223"/>
      <c r="AN362" s="222">
        <f>AVERAGE(AN361,AN363)</f>
        <v>375</v>
      </c>
      <c r="AO362" s="222">
        <f t="shared" ref="AO362:AP362" si="602">AVERAGE(AO361,AO363)</f>
        <v>475</v>
      </c>
      <c r="AP362" s="222">
        <f t="shared" si="602"/>
        <v>425</v>
      </c>
      <c r="AQ362" s="223"/>
      <c r="AR362" s="222">
        <f>AVERAGE(AR361,AR363)</f>
        <v>452.5</v>
      </c>
      <c r="AS362" s="222">
        <f t="shared" ref="AS362:AT362" si="603">AVERAGE(AS361,AS363)</f>
        <v>587.5</v>
      </c>
      <c r="AT362" s="222">
        <f t="shared" si="603"/>
        <v>520</v>
      </c>
      <c r="AU362" s="223"/>
      <c r="AV362" s="222">
        <f>AVERAGE(AV361,AV363)</f>
        <v>110</v>
      </c>
      <c r="AW362" s="222">
        <f t="shared" ref="AW362:AX362" si="604">AVERAGE(AW361,AW363)</f>
        <v>170</v>
      </c>
      <c r="AX362" s="222">
        <f t="shared" si="604"/>
        <v>140</v>
      </c>
      <c r="AY362" s="223"/>
      <c r="AZ362" s="222">
        <f>AVERAGE(AZ361,AZ363)</f>
        <v>310</v>
      </c>
      <c r="BA362" s="222">
        <f t="shared" ref="BA362:BB362" si="605">AVERAGE(BA361,BA363)</f>
        <v>410</v>
      </c>
      <c r="BB362" s="222">
        <f t="shared" si="605"/>
        <v>360</v>
      </c>
      <c r="BC362" s="223"/>
      <c r="BD362" s="222">
        <f>AVERAGE(BD361,BD363)</f>
        <v>465</v>
      </c>
      <c r="BE362" s="222">
        <f t="shared" ref="BE362:BF362" si="606">AVERAGE(BE361,BE363)</f>
        <v>585</v>
      </c>
      <c r="BF362" s="222">
        <f t="shared" si="606"/>
        <v>525</v>
      </c>
      <c r="BG362" s="223"/>
      <c r="BH362" s="222">
        <f>AVERAGE(BH361,BH363)</f>
        <v>530</v>
      </c>
      <c r="BI362" s="222">
        <f t="shared" ref="BI362:BJ362" si="607">AVERAGE(BI361,BI363)</f>
        <v>670</v>
      </c>
      <c r="BJ362" s="222">
        <f t="shared" si="607"/>
        <v>600</v>
      </c>
      <c r="BK362" s="223"/>
      <c r="BL362" s="222">
        <f>AVERAGE(BL361,BL363)</f>
        <v>220</v>
      </c>
      <c r="BM362" s="222">
        <f t="shared" ref="BM362:BN362" si="608">AVERAGE(BM361,BM363)</f>
        <v>270</v>
      </c>
      <c r="BN362" s="222">
        <f t="shared" si="608"/>
        <v>245</v>
      </c>
      <c r="BO362" s="223"/>
      <c r="BP362" s="222">
        <f>AVERAGE(BP361,BP363)</f>
        <v>420</v>
      </c>
      <c r="BQ362" s="222">
        <f t="shared" ref="BQ362:BR362" si="609">AVERAGE(BQ361,BQ363)</f>
        <v>540</v>
      </c>
      <c r="BR362" s="222">
        <f t="shared" si="609"/>
        <v>480</v>
      </c>
      <c r="BS362" s="223"/>
      <c r="BT362" s="222">
        <f>AVERAGE(BT361,BT363)</f>
        <v>390</v>
      </c>
      <c r="BU362" s="222">
        <f t="shared" ref="BU362:BV362" si="610">AVERAGE(BU361,BU363)</f>
        <v>510</v>
      </c>
      <c r="BV362" s="222">
        <f t="shared" si="610"/>
        <v>450</v>
      </c>
      <c r="BW362" s="223"/>
      <c r="BX362" s="222">
        <f>AVERAGE(BX361,BX363)</f>
        <v>435</v>
      </c>
      <c r="BY362" s="222">
        <f t="shared" ref="BY362:BZ362" si="611">AVERAGE(BY361,BY363)</f>
        <v>595</v>
      </c>
      <c r="BZ362" s="222">
        <f t="shared" si="611"/>
        <v>515</v>
      </c>
      <c r="CA362" s="223"/>
      <c r="CB362" s="222">
        <f>AVERAGE(CB361,CB363)</f>
        <v>90</v>
      </c>
      <c r="CC362" s="222">
        <f t="shared" ref="CC362:CD362" si="612">AVERAGE(CC361,CC363)</f>
        <v>110</v>
      </c>
      <c r="CD362" s="222">
        <f t="shared" si="612"/>
        <v>100</v>
      </c>
      <c r="CE362" s="223"/>
      <c r="CF362" s="222">
        <f>AVERAGE(CF361,CF363)</f>
        <v>280</v>
      </c>
      <c r="CG362" s="222">
        <f t="shared" ref="CG362:CH362" si="613">AVERAGE(CG361,CG363)</f>
        <v>440</v>
      </c>
      <c r="CH362" s="222">
        <f t="shared" si="613"/>
        <v>360</v>
      </c>
      <c r="CI362" s="223"/>
      <c r="CJ362" s="222">
        <f>AVERAGE(CJ361,CJ363)</f>
        <v>420</v>
      </c>
      <c r="CK362" s="222">
        <f t="shared" ref="CK362:CL362" si="614">AVERAGE(CK361,CK363)</f>
        <v>570</v>
      </c>
      <c r="CL362" s="222">
        <f t="shared" si="614"/>
        <v>495</v>
      </c>
      <c r="CM362" s="223"/>
      <c r="CN362" s="222">
        <f>AVERAGE(CN361,CN363)</f>
        <v>515</v>
      </c>
      <c r="CO362" s="222">
        <f t="shared" ref="CO362:CP362" si="615">AVERAGE(CO361,CO363)</f>
        <v>625</v>
      </c>
      <c r="CP362" s="222">
        <f t="shared" si="615"/>
        <v>570</v>
      </c>
      <c r="CQ362" s="223"/>
      <c r="CR362" s="222">
        <f>AVERAGE(CR361,CR363)</f>
        <v>115</v>
      </c>
      <c r="CS362" s="222">
        <f t="shared" ref="CS362:CT362" si="616">AVERAGE(CS361,CS363)</f>
        <v>175</v>
      </c>
      <c r="CT362" s="222">
        <f t="shared" si="616"/>
        <v>145</v>
      </c>
      <c r="CU362" s="223"/>
      <c r="CV362" s="222">
        <f>AVERAGE(CV361,CV363)</f>
        <v>320</v>
      </c>
      <c r="CW362" s="222">
        <f t="shared" ref="CW362:CX362" si="617">AVERAGE(CW361,CW363)</f>
        <v>480</v>
      </c>
      <c r="CX362" s="222">
        <f t="shared" si="617"/>
        <v>400</v>
      </c>
      <c r="CY362" s="223"/>
      <c r="CZ362" s="222">
        <f>AVERAGE(CZ361,CZ363)</f>
        <v>410</v>
      </c>
      <c r="DA362" s="222">
        <f t="shared" ref="DA362:DB362" si="618">AVERAGE(DA361,DA363)</f>
        <v>550</v>
      </c>
      <c r="DB362" s="222">
        <f t="shared" si="618"/>
        <v>480</v>
      </c>
      <c r="DC362" s="223"/>
      <c r="DD362" s="222">
        <f>AVERAGE(DD361,DD363)</f>
        <v>445</v>
      </c>
      <c r="DE362" s="222">
        <f t="shared" ref="DE362:DF362" si="619">AVERAGE(DE361,DE363)</f>
        <v>605</v>
      </c>
      <c r="DF362" s="222">
        <f t="shared" si="619"/>
        <v>525</v>
      </c>
      <c r="DG362" s="223"/>
      <c r="DH362" s="222">
        <f>AVERAGE(DH361,DH363)</f>
        <v>100</v>
      </c>
      <c r="DI362" s="222">
        <f t="shared" ref="DI362:DJ362" si="620">AVERAGE(DI361,DI363)</f>
        <v>150</v>
      </c>
      <c r="DJ362" s="222">
        <f t="shared" si="620"/>
        <v>125</v>
      </c>
      <c r="DK362" s="223"/>
      <c r="DL362" s="222">
        <f>AVERAGE(DL361,DL363)</f>
        <v>310</v>
      </c>
      <c r="DM362" s="222">
        <f t="shared" ref="DM362:DN362" si="621">AVERAGE(DM361,DM363)</f>
        <v>420</v>
      </c>
      <c r="DN362" s="222">
        <f t="shared" si="621"/>
        <v>365</v>
      </c>
      <c r="DO362" s="223"/>
      <c r="DP362" s="222">
        <f>AVERAGE(DP361,DP363)</f>
        <v>425</v>
      </c>
      <c r="DQ362" s="222">
        <f t="shared" ref="DQ362:DR362" si="622">AVERAGE(DQ361,DQ363)</f>
        <v>525</v>
      </c>
      <c r="DR362" s="222">
        <f t="shared" si="622"/>
        <v>475</v>
      </c>
      <c r="DS362" s="223"/>
      <c r="DT362" s="222">
        <f>AVERAGE(DT361,DT363)</f>
        <v>495</v>
      </c>
      <c r="DU362" s="222">
        <f t="shared" ref="DU362:DV362" si="623">AVERAGE(DU361,DU363)</f>
        <v>635</v>
      </c>
      <c r="DV362" s="222">
        <f t="shared" si="623"/>
        <v>565</v>
      </c>
      <c r="DW362" s="223"/>
      <c r="DX362" s="222">
        <f>AVERAGE(DX361,DX363)</f>
        <v>150</v>
      </c>
      <c r="DY362" s="222">
        <f t="shared" ref="DY362:DZ362" si="624">AVERAGE(DY361,DY363)</f>
        <v>200</v>
      </c>
      <c r="DZ362" s="222">
        <f t="shared" si="624"/>
        <v>175</v>
      </c>
      <c r="EA362" s="223"/>
      <c r="EB362" s="222">
        <f>AVERAGE(EB361,EB363)</f>
        <v>375</v>
      </c>
      <c r="EC362" s="222">
        <f t="shared" ref="EC362:ED362" si="625">AVERAGE(EC361,EC363)</f>
        <v>455</v>
      </c>
      <c r="ED362" s="222">
        <f t="shared" si="625"/>
        <v>415</v>
      </c>
      <c r="EE362" s="223"/>
      <c r="EF362" s="222">
        <f>AVERAGE(EF361,EF363)</f>
        <v>357.5</v>
      </c>
      <c r="EG362" s="222">
        <f t="shared" ref="EG362:EH362" si="626">AVERAGE(EG361,EG363)</f>
        <v>472.5</v>
      </c>
      <c r="EH362" s="222">
        <f t="shared" si="626"/>
        <v>415</v>
      </c>
      <c r="EI362" s="223"/>
      <c r="EJ362" s="222">
        <f>AVERAGE(EJ361,EJ363)</f>
        <v>425</v>
      </c>
      <c r="EK362" s="222">
        <f t="shared" ref="EK362:EL362" si="627">AVERAGE(EK361,EK363)</f>
        <v>495</v>
      </c>
      <c r="EL362" s="222">
        <f t="shared" si="627"/>
        <v>460</v>
      </c>
      <c r="EM362" s="223"/>
      <c r="EN362" s="222">
        <f>AVERAGE(EN361,EN363)</f>
        <v>200</v>
      </c>
      <c r="EO362" s="222">
        <f t="shared" ref="EO362:EP362" si="628">AVERAGE(EO361,EO363)</f>
        <v>280</v>
      </c>
      <c r="EP362" s="222">
        <f t="shared" si="628"/>
        <v>240</v>
      </c>
      <c r="EQ362" s="224"/>
      <c r="ER362" s="225"/>
      <c r="ES362" s="222"/>
      <c r="ET362" s="226"/>
      <c r="EU362" s="224"/>
      <c r="EV362" s="222">
        <f>AVERAGE(EV361,EV363)</f>
        <v>230</v>
      </c>
      <c r="EW362" s="222">
        <f t="shared" ref="EW362:EX362" si="629">AVERAGE(EW361,EW363)</f>
        <v>310</v>
      </c>
      <c r="EX362" s="222">
        <f t="shared" si="629"/>
        <v>270</v>
      </c>
      <c r="EY362" s="223"/>
      <c r="EZ362" s="222">
        <f>AVERAGE(EZ361,EZ363)</f>
        <v>400</v>
      </c>
      <c r="FA362" s="222">
        <f t="shared" ref="FA362:FB362" si="630">AVERAGE(FA361,FA363)</f>
        <v>500</v>
      </c>
      <c r="FB362" s="222">
        <f t="shared" si="630"/>
        <v>450</v>
      </c>
      <c r="FC362" s="223"/>
      <c r="FD362" s="222">
        <f>AVERAGE(FD361,FD363)</f>
        <v>130</v>
      </c>
      <c r="FE362" s="222">
        <f t="shared" ref="FE362:FF362" si="631">AVERAGE(FE361,FE363)</f>
        <v>190</v>
      </c>
      <c r="FF362" s="222">
        <f t="shared" si="631"/>
        <v>160</v>
      </c>
      <c r="FG362" s="223"/>
      <c r="FH362" s="222">
        <f>AVERAGE(FH361,FH363)</f>
        <v>300</v>
      </c>
      <c r="FI362" s="222">
        <f t="shared" ref="FI362:FJ362" si="632">AVERAGE(FI361,FI363)</f>
        <v>350</v>
      </c>
      <c r="FJ362" s="222">
        <f t="shared" si="632"/>
        <v>325</v>
      </c>
      <c r="FK362" s="223"/>
      <c r="FL362" s="222">
        <f>AVERAGE(FL361,FL363)</f>
        <v>262.5</v>
      </c>
      <c r="FM362" s="222">
        <f t="shared" ref="FM362:FN362" si="633">AVERAGE(FM361,FM363)</f>
        <v>357.5</v>
      </c>
      <c r="FN362" s="222">
        <f t="shared" si="633"/>
        <v>310</v>
      </c>
      <c r="FO362" s="223"/>
      <c r="FP362" s="222">
        <f>AVERAGE(FP361,FP363)</f>
        <v>380</v>
      </c>
      <c r="FQ362" s="222">
        <f t="shared" ref="FQ362:FR362" si="634">AVERAGE(FQ361,FQ363)</f>
        <v>470</v>
      </c>
      <c r="FR362" s="222">
        <f t="shared" si="634"/>
        <v>425</v>
      </c>
      <c r="FS362" s="223"/>
      <c r="FT362" s="222">
        <f>AVERAGE(FT361,FT363)</f>
        <v>130</v>
      </c>
      <c r="FU362" s="222">
        <f t="shared" ref="FU362:FV362" si="635">AVERAGE(FU361,FU363)</f>
        <v>190</v>
      </c>
      <c r="FV362" s="222">
        <f t="shared" si="635"/>
        <v>160</v>
      </c>
      <c r="FW362" s="223"/>
      <c r="FX362" s="222">
        <f>AVERAGE(FX361,FX363)</f>
        <v>270</v>
      </c>
      <c r="FY362" s="222">
        <f t="shared" ref="FY362:FZ362" si="636">AVERAGE(FY361,FY363)</f>
        <v>330</v>
      </c>
      <c r="FZ362" s="222">
        <f t="shared" si="636"/>
        <v>300</v>
      </c>
      <c r="GA362" s="223"/>
    </row>
    <row r="363" spans="1:183" s="234" customFormat="1" x14ac:dyDescent="0.35">
      <c r="A363" s="2">
        <f t="shared" si="0"/>
        <v>10</v>
      </c>
      <c r="B363" s="2">
        <f t="shared" si="1"/>
        <v>2025</v>
      </c>
      <c r="C363" s="182">
        <f t="shared" si="505"/>
        <v>45933</v>
      </c>
      <c r="D363" s="47">
        <v>280</v>
      </c>
      <c r="E363" s="47">
        <v>400</v>
      </c>
      <c r="F363" s="48">
        <v>340</v>
      </c>
      <c r="G363" s="73" t="s">
        <v>86</v>
      </c>
      <c r="H363" s="83">
        <v>300</v>
      </c>
      <c r="I363" s="47">
        <v>400</v>
      </c>
      <c r="J363" s="48">
        <v>350</v>
      </c>
      <c r="K363" s="73" t="s">
        <v>86</v>
      </c>
      <c r="L363" s="83">
        <v>530</v>
      </c>
      <c r="M363" s="47">
        <v>670</v>
      </c>
      <c r="N363" s="48">
        <v>600</v>
      </c>
      <c r="O363" s="73" t="s">
        <v>86</v>
      </c>
      <c r="P363" s="83">
        <v>230</v>
      </c>
      <c r="Q363" s="47">
        <v>290</v>
      </c>
      <c r="R363" s="48">
        <v>260</v>
      </c>
      <c r="S363" s="73" t="s">
        <v>86</v>
      </c>
      <c r="T363" s="47">
        <v>280</v>
      </c>
      <c r="U363" s="47">
        <v>350</v>
      </c>
      <c r="V363" s="48">
        <v>315</v>
      </c>
      <c r="W363" s="73" t="s">
        <v>86</v>
      </c>
      <c r="X363" s="83">
        <v>300</v>
      </c>
      <c r="Y363" s="47">
        <v>400</v>
      </c>
      <c r="Z363" s="48">
        <v>350</v>
      </c>
      <c r="AA363" s="73" t="s">
        <v>86</v>
      </c>
      <c r="AB363" s="83">
        <v>380</v>
      </c>
      <c r="AC363" s="47">
        <v>500</v>
      </c>
      <c r="AD363" s="48">
        <v>440</v>
      </c>
      <c r="AE363" s="73" t="s">
        <v>86</v>
      </c>
      <c r="AF363" s="83">
        <v>150</v>
      </c>
      <c r="AG363" s="47">
        <v>250</v>
      </c>
      <c r="AH363" s="48">
        <v>200</v>
      </c>
      <c r="AI363" s="73" t="s">
        <v>86</v>
      </c>
      <c r="AJ363" s="83">
        <v>250</v>
      </c>
      <c r="AK363" s="47">
        <v>310</v>
      </c>
      <c r="AL363" s="48">
        <v>280</v>
      </c>
      <c r="AM363" s="73" t="s">
        <v>86</v>
      </c>
      <c r="AN363" s="87">
        <v>370</v>
      </c>
      <c r="AO363" s="47">
        <v>470</v>
      </c>
      <c r="AP363" s="48">
        <v>420</v>
      </c>
      <c r="AQ363" s="73">
        <v>-10</v>
      </c>
      <c r="AR363" s="87">
        <v>425</v>
      </c>
      <c r="AS363" s="47">
        <v>555</v>
      </c>
      <c r="AT363" s="48">
        <v>490</v>
      </c>
      <c r="AU363" s="73">
        <v>-60</v>
      </c>
      <c r="AV363" s="87">
        <v>110</v>
      </c>
      <c r="AW363" s="47">
        <v>170</v>
      </c>
      <c r="AX363" s="48">
        <v>140</v>
      </c>
      <c r="AY363" s="73" t="s">
        <v>86</v>
      </c>
      <c r="AZ363" s="87">
        <v>310</v>
      </c>
      <c r="BA363" s="47">
        <v>410</v>
      </c>
      <c r="BB363" s="48">
        <v>360</v>
      </c>
      <c r="BC363" s="73" t="s">
        <v>86</v>
      </c>
      <c r="BD363" s="83">
        <v>460</v>
      </c>
      <c r="BE363" s="47">
        <v>580</v>
      </c>
      <c r="BF363" s="48">
        <v>520</v>
      </c>
      <c r="BG363" s="73">
        <v>-10</v>
      </c>
      <c r="BH363" s="83">
        <v>500</v>
      </c>
      <c r="BI363" s="47">
        <v>640</v>
      </c>
      <c r="BJ363" s="48">
        <v>570</v>
      </c>
      <c r="BK363" s="73">
        <v>-60</v>
      </c>
      <c r="BL363" s="83">
        <v>220</v>
      </c>
      <c r="BM363" s="47">
        <v>270</v>
      </c>
      <c r="BN363" s="48">
        <v>245</v>
      </c>
      <c r="BO363" s="73" t="s">
        <v>86</v>
      </c>
      <c r="BP363" s="83">
        <v>420</v>
      </c>
      <c r="BQ363" s="47">
        <v>540</v>
      </c>
      <c r="BR363" s="48">
        <v>480</v>
      </c>
      <c r="BS363" s="73" t="s">
        <v>86</v>
      </c>
      <c r="BT363" s="83">
        <v>370</v>
      </c>
      <c r="BU363" s="47">
        <v>490</v>
      </c>
      <c r="BV363" s="48">
        <v>430</v>
      </c>
      <c r="BW363" s="73">
        <v>-40</v>
      </c>
      <c r="BX363" s="83">
        <v>410</v>
      </c>
      <c r="BY363" s="47">
        <v>570</v>
      </c>
      <c r="BZ363" s="48">
        <v>490</v>
      </c>
      <c r="CA363" s="73">
        <v>-50</v>
      </c>
      <c r="CB363" s="83">
        <v>90</v>
      </c>
      <c r="CC363" s="47">
        <v>110</v>
      </c>
      <c r="CD363" s="48">
        <v>100</v>
      </c>
      <c r="CE363" s="73" t="s">
        <v>86</v>
      </c>
      <c r="CF363" s="83">
        <v>280</v>
      </c>
      <c r="CG363" s="47">
        <v>440</v>
      </c>
      <c r="CH363" s="48">
        <v>360</v>
      </c>
      <c r="CI363" s="73" t="s">
        <v>86</v>
      </c>
      <c r="CJ363" s="83">
        <v>400</v>
      </c>
      <c r="CK363" s="47">
        <v>550</v>
      </c>
      <c r="CL363" s="48">
        <v>475</v>
      </c>
      <c r="CM363" s="73">
        <v>-40</v>
      </c>
      <c r="CN363" s="83">
        <v>490</v>
      </c>
      <c r="CO363" s="47">
        <v>600</v>
      </c>
      <c r="CP363" s="48">
        <v>545</v>
      </c>
      <c r="CQ363" s="73">
        <v>-50</v>
      </c>
      <c r="CR363" s="83">
        <v>115</v>
      </c>
      <c r="CS363" s="47">
        <v>175</v>
      </c>
      <c r="CT363" s="48">
        <v>145</v>
      </c>
      <c r="CU363" s="73" t="s">
        <v>86</v>
      </c>
      <c r="CV363" s="83">
        <v>320</v>
      </c>
      <c r="CW363" s="47">
        <v>480</v>
      </c>
      <c r="CX363" s="48">
        <v>400</v>
      </c>
      <c r="CY363" s="73" t="s">
        <v>86</v>
      </c>
      <c r="CZ363" s="83">
        <v>390</v>
      </c>
      <c r="DA363" s="47">
        <v>530</v>
      </c>
      <c r="DB363" s="48">
        <v>460</v>
      </c>
      <c r="DC363" s="73">
        <v>-40</v>
      </c>
      <c r="DD363" s="83">
        <v>420</v>
      </c>
      <c r="DE363" s="47">
        <v>580</v>
      </c>
      <c r="DF363" s="48">
        <v>500</v>
      </c>
      <c r="DG363" s="73">
        <v>-50</v>
      </c>
      <c r="DH363" s="83">
        <v>100</v>
      </c>
      <c r="DI363" s="47">
        <v>150</v>
      </c>
      <c r="DJ363" s="48">
        <v>125</v>
      </c>
      <c r="DK363" s="228" t="s">
        <v>86</v>
      </c>
      <c r="DL363" s="83">
        <v>310</v>
      </c>
      <c r="DM363" s="47">
        <v>420</v>
      </c>
      <c r="DN363" s="48">
        <v>365</v>
      </c>
      <c r="DO363" s="228" t="s">
        <v>86</v>
      </c>
      <c r="DP363" s="83">
        <v>425</v>
      </c>
      <c r="DQ363" s="47">
        <v>525</v>
      </c>
      <c r="DR363" s="48">
        <v>475</v>
      </c>
      <c r="DS363" s="228" t="s">
        <v>86</v>
      </c>
      <c r="DT363" s="83">
        <v>480</v>
      </c>
      <c r="DU363" s="47">
        <v>620</v>
      </c>
      <c r="DV363" s="48">
        <v>550</v>
      </c>
      <c r="DW363" s="92">
        <v>-30</v>
      </c>
      <c r="DX363" s="83">
        <v>150</v>
      </c>
      <c r="DY363" s="47">
        <v>200</v>
      </c>
      <c r="DZ363" s="48">
        <v>175</v>
      </c>
      <c r="EA363" s="228" t="s">
        <v>86</v>
      </c>
      <c r="EB363" s="83">
        <v>365</v>
      </c>
      <c r="EC363" s="47">
        <v>445</v>
      </c>
      <c r="ED363" s="48">
        <v>405</v>
      </c>
      <c r="EE363" s="92">
        <v>-20</v>
      </c>
      <c r="EF363" s="83">
        <v>300</v>
      </c>
      <c r="EG363" s="47">
        <v>400</v>
      </c>
      <c r="EH363" s="48">
        <v>350</v>
      </c>
      <c r="EI363" s="92">
        <v>-130</v>
      </c>
      <c r="EJ363" s="83">
        <v>425</v>
      </c>
      <c r="EK363" s="47">
        <v>495</v>
      </c>
      <c r="EL363" s="48">
        <v>460</v>
      </c>
      <c r="EM363" s="228" t="s">
        <v>86</v>
      </c>
      <c r="EN363" s="83">
        <v>200</v>
      </c>
      <c r="EO363" s="47">
        <v>280</v>
      </c>
      <c r="EP363" s="48">
        <v>240</v>
      </c>
      <c r="EQ363" s="228" t="s">
        <v>86</v>
      </c>
      <c r="ER363" s="78" t="s">
        <v>0</v>
      </c>
      <c r="ES363" s="54" t="s">
        <v>0</v>
      </c>
      <c r="ET363" s="61" t="s">
        <v>0</v>
      </c>
      <c r="EU363" s="228" t="s">
        <v>87</v>
      </c>
      <c r="EV363" s="83">
        <v>230</v>
      </c>
      <c r="EW363" s="47">
        <v>310</v>
      </c>
      <c r="EX363" s="48">
        <v>270</v>
      </c>
      <c r="EY363" s="73" t="s">
        <v>86</v>
      </c>
      <c r="EZ363" s="83">
        <v>400</v>
      </c>
      <c r="FA363" s="47">
        <v>500</v>
      </c>
      <c r="FB363" s="48">
        <v>450</v>
      </c>
      <c r="FC363" s="73" t="s">
        <v>86</v>
      </c>
      <c r="FD363" s="83">
        <v>130</v>
      </c>
      <c r="FE363" s="47">
        <v>190</v>
      </c>
      <c r="FF363" s="48">
        <v>160</v>
      </c>
      <c r="FG363" s="73" t="s">
        <v>86</v>
      </c>
      <c r="FH363" s="83">
        <v>300</v>
      </c>
      <c r="FI363" s="47">
        <v>350</v>
      </c>
      <c r="FJ363" s="48">
        <v>325</v>
      </c>
      <c r="FK363" s="73" t="s">
        <v>86</v>
      </c>
      <c r="FL363" s="83">
        <v>200</v>
      </c>
      <c r="FM363" s="47">
        <v>300</v>
      </c>
      <c r="FN363" s="48">
        <v>250</v>
      </c>
      <c r="FO363" s="93">
        <v>-120</v>
      </c>
      <c r="FP363" s="83">
        <v>300</v>
      </c>
      <c r="FQ363" s="47">
        <v>400</v>
      </c>
      <c r="FR363" s="48">
        <v>350</v>
      </c>
      <c r="FS363" s="93">
        <v>-150</v>
      </c>
      <c r="FT363" s="83">
        <v>130</v>
      </c>
      <c r="FU363" s="47">
        <v>190</v>
      </c>
      <c r="FV363" s="48">
        <v>160</v>
      </c>
      <c r="FW363" s="73" t="s">
        <v>86</v>
      </c>
      <c r="FX363" s="83">
        <v>270</v>
      </c>
      <c r="FY363" s="47">
        <v>330</v>
      </c>
      <c r="FZ363" s="48">
        <v>300</v>
      </c>
      <c r="GA363" s="73" t="s">
        <v>86</v>
      </c>
    </row>
    <row r="364" spans="1:183" x14ac:dyDescent="0.35">
      <c r="A364" s="2">
        <f t="shared" ref="A364:A427" si="637">MONTH(C364)</f>
        <v>10</v>
      </c>
      <c r="B364" s="2">
        <f t="shared" ref="B364:B427" si="638">YEAR(C364)</f>
        <v>2025</v>
      </c>
      <c r="C364" s="182">
        <f t="shared" si="505"/>
        <v>45940</v>
      </c>
      <c r="D364" s="47">
        <v>280</v>
      </c>
      <c r="E364" s="47">
        <v>400</v>
      </c>
      <c r="F364" s="83">
        <v>340</v>
      </c>
      <c r="G364" s="73" t="s">
        <v>5</v>
      </c>
      <c r="H364" s="83">
        <v>290</v>
      </c>
      <c r="I364" s="47">
        <v>390</v>
      </c>
      <c r="J364" s="48">
        <v>340</v>
      </c>
      <c r="K364" s="73">
        <v>-10</v>
      </c>
      <c r="L364" s="83">
        <v>530</v>
      </c>
      <c r="M364" s="47">
        <v>670</v>
      </c>
      <c r="N364" s="48">
        <v>600</v>
      </c>
      <c r="O364" s="73" t="s">
        <v>5</v>
      </c>
      <c r="P364" s="83">
        <v>230</v>
      </c>
      <c r="Q364" s="47">
        <v>290</v>
      </c>
      <c r="R364" s="48">
        <v>260</v>
      </c>
      <c r="S364" s="73" t="s">
        <v>5</v>
      </c>
      <c r="T364" s="83">
        <v>270</v>
      </c>
      <c r="U364" s="47">
        <v>340</v>
      </c>
      <c r="V364" s="48">
        <v>305</v>
      </c>
      <c r="W364" s="73">
        <v>-10</v>
      </c>
      <c r="X364" s="83">
        <v>290</v>
      </c>
      <c r="Y364" s="47">
        <v>390</v>
      </c>
      <c r="Z364" s="48">
        <v>340</v>
      </c>
      <c r="AA364" s="73">
        <v>-10</v>
      </c>
      <c r="AB364" s="83">
        <v>380</v>
      </c>
      <c r="AC364" s="47">
        <v>500</v>
      </c>
      <c r="AD364" s="48">
        <v>440</v>
      </c>
      <c r="AE364" s="73" t="s">
        <v>5</v>
      </c>
      <c r="AF364" s="83">
        <v>150</v>
      </c>
      <c r="AG364" s="47">
        <v>250</v>
      </c>
      <c r="AH364" s="48">
        <v>200</v>
      </c>
      <c r="AI364" s="73" t="s">
        <v>5</v>
      </c>
      <c r="AJ364" s="83">
        <v>240</v>
      </c>
      <c r="AK364" s="47">
        <v>300</v>
      </c>
      <c r="AL364" s="48">
        <v>270</v>
      </c>
      <c r="AM364" s="73">
        <v>-10</v>
      </c>
      <c r="AN364" s="87">
        <v>360</v>
      </c>
      <c r="AO364" s="47">
        <v>460</v>
      </c>
      <c r="AP364" s="48">
        <v>410</v>
      </c>
      <c r="AQ364" s="73">
        <v>-10</v>
      </c>
      <c r="AR364" s="87">
        <v>425</v>
      </c>
      <c r="AS364" s="47">
        <v>555</v>
      </c>
      <c r="AT364" s="48">
        <v>490</v>
      </c>
      <c r="AU364" s="73" t="s">
        <v>5</v>
      </c>
      <c r="AV364" s="87">
        <v>110</v>
      </c>
      <c r="AW364" s="47">
        <v>170</v>
      </c>
      <c r="AX364" s="48">
        <v>140</v>
      </c>
      <c r="AY364" s="73" t="s">
        <v>5</v>
      </c>
      <c r="AZ364" s="87">
        <v>300</v>
      </c>
      <c r="BA364" s="47">
        <v>400</v>
      </c>
      <c r="BB364" s="48">
        <v>350</v>
      </c>
      <c r="BC364" s="73">
        <v>-10</v>
      </c>
      <c r="BD364" s="83">
        <v>450</v>
      </c>
      <c r="BE364" s="47">
        <v>570</v>
      </c>
      <c r="BF364" s="48">
        <v>510</v>
      </c>
      <c r="BG364" s="73">
        <v>-10</v>
      </c>
      <c r="BH364" s="83">
        <v>500</v>
      </c>
      <c r="BI364" s="47">
        <v>640</v>
      </c>
      <c r="BJ364" s="48">
        <v>570</v>
      </c>
      <c r="BK364" s="73" t="s">
        <v>5</v>
      </c>
      <c r="BL364" s="83">
        <v>220</v>
      </c>
      <c r="BM364" s="47">
        <v>270</v>
      </c>
      <c r="BN364" s="48">
        <v>245</v>
      </c>
      <c r="BO364" s="73" t="s">
        <v>5</v>
      </c>
      <c r="BP364" s="83">
        <v>410</v>
      </c>
      <c r="BQ364" s="47">
        <v>530</v>
      </c>
      <c r="BR364" s="48">
        <v>470</v>
      </c>
      <c r="BS364" s="73">
        <v>-10</v>
      </c>
      <c r="BT364" s="83">
        <v>360</v>
      </c>
      <c r="BU364" s="47">
        <v>480</v>
      </c>
      <c r="BV364" s="48">
        <v>420</v>
      </c>
      <c r="BW364" s="73">
        <v>-10</v>
      </c>
      <c r="BX364" s="83">
        <v>410</v>
      </c>
      <c r="BY364" s="47">
        <v>570</v>
      </c>
      <c r="BZ364" s="48">
        <v>490</v>
      </c>
      <c r="CA364" s="73" t="s">
        <v>5</v>
      </c>
      <c r="CB364" s="83">
        <v>90</v>
      </c>
      <c r="CC364" s="47">
        <v>110</v>
      </c>
      <c r="CD364" s="48">
        <v>100</v>
      </c>
      <c r="CE364" s="73" t="s">
        <v>5</v>
      </c>
      <c r="CF364" s="83">
        <v>270</v>
      </c>
      <c r="CG364" s="47">
        <v>430</v>
      </c>
      <c r="CH364" s="48">
        <v>350</v>
      </c>
      <c r="CI364" s="73">
        <v>-10</v>
      </c>
      <c r="CJ364" s="83">
        <v>390</v>
      </c>
      <c r="CK364" s="47">
        <v>540</v>
      </c>
      <c r="CL364" s="48">
        <v>465</v>
      </c>
      <c r="CM364" s="73">
        <v>-10</v>
      </c>
      <c r="CN364" s="83">
        <v>490</v>
      </c>
      <c r="CO364" s="47">
        <v>600</v>
      </c>
      <c r="CP364" s="48">
        <v>545</v>
      </c>
      <c r="CQ364" s="73" t="s">
        <v>5</v>
      </c>
      <c r="CR364" s="83">
        <v>115</v>
      </c>
      <c r="CS364" s="47">
        <v>175</v>
      </c>
      <c r="CT364" s="48">
        <v>145</v>
      </c>
      <c r="CU364" s="73" t="s">
        <v>5</v>
      </c>
      <c r="CV364" s="83">
        <v>310</v>
      </c>
      <c r="CW364" s="47">
        <v>470</v>
      </c>
      <c r="CX364" s="48">
        <v>390</v>
      </c>
      <c r="CY364" s="73">
        <v>-10</v>
      </c>
      <c r="CZ364" s="83">
        <v>380</v>
      </c>
      <c r="DA364" s="47">
        <v>520</v>
      </c>
      <c r="DB364" s="48">
        <v>450</v>
      </c>
      <c r="DC364" s="73">
        <v>-10</v>
      </c>
      <c r="DD364" s="83">
        <v>420</v>
      </c>
      <c r="DE364" s="47">
        <v>580</v>
      </c>
      <c r="DF364" s="48">
        <v>500</v>
      </c>
      <c r="DG364" s="73" t="s">
        <v>5</v>
      </c>
      <c r="DH364" s="83">
        <v>100</v>
      </c>
      <c r="DI364" s="47">
        <v>150</v>
      </c>
      <c r="DJ364" s="48">
        <v>125</v>
      </c>
      <c r="DK364" s="228" t="s">
        <v>5</v>
      </c>
      <c r="DL364" s="83">
        <v>300</v>
      </c>
      <c r="DM364" s="47">
        <v>410</v>
      </c>
      <c r="DN364" s="48">
        <v>355</v>
      </c>
      <c r="DO364" s="92">
        <v>-10</v>
      </c>
      <c r="DP364" s="83">
        <v>415</v>
      </c>
      <c r="DQ364" s="47">
        <v>515</v>
      </c>
      <c r="DR364" s="48">
        <v>465</v>
      </c>
      <c r="DS364" s="92">
        <v>-10</v>
      </c>
      <c r="DT364" s="83">
        <v>480</v>
      </c>
      <c r="DU364" s="47">
        <v>620</v>
      </c>
      <c r="DV364" s="48">
        <v>550</v>
      </c>
      <c r="DW364" s="228" t="s">
        <v>5</v>
      </c>
      <c r="DX364" s="83">
        <v>150</v>
      </c>
      <c r="DY364" s="47">
        <v>200</v>
      </c>
      <c r="DZ364" s="48">
        <v>175</v>
      </c>
      <c r="EA364" s="228" t="s">
        <v>5</v>
      </c>
      <c r="EB364" s="83">
        <v>355</v>
      </c>
      <c r="EC364" s="47">
        <v>435</v>
      </c>
      <c r="ED364" s="48">
        <v>395</v>
      </c>
      <c r="EE364" s="92">
        <v>-10</v>
      </c>
      <c r="EF364" s="83">
        <v>290</v>
      </c>
      <c r="EG364" s="47">
        <v>390</v>
      </c>
      <c r="EH364" s="48">
        <v>340</v>
      </c>
      <c r="EI364" s="92">
        <v>-10</v>
      </c>
      <c r="EJ364" s="83">
        <v>425</v>
      </c>
      <c r="EK364" s="47">
        <v>495</v>
      </c>
      <c r="EL364" s="48">
        <v>460</v>
      </c>
      <c r="EM364" s="228" t="s">
        <v>5</v>
      </c>
      <c r="EN364" s="83">
        <v>200</v>
      </c>
      <c r="EO364" s="47">
        <v>280</v>
      </c>
      <c r="EP364" s="48">
        <v>240</v>
      </c>
      <c r="EQ364" s="228" t="s">
        <v>5</v>
      </c>
      <c r="ER364" s="78" t="s">
        <v>0</v>
      </c>
      <c r="ES364" s="54" t="s">
        <v>0</v>
      </c>
      <c r="ET364" s="61" t="s">
        <v>0</v>
      </c>
      <c r="EU364" s="228" t="s">
        <v>0</v>
      </c>
      <c r="EV364" s="83">
        <v>220</v>
      </c>
      <c r="EW364" s="47">
        <v>300</v>
      </c>
      <c r="EX364" s="48">
        <v>260</v>
      </c>
      <c r="EY364" s="73">
        <v>-10</v>
      </c>
      <c r="EZ364" s="83">
        <v>400</v>
      </c>
      <c r="FA364" s="47">
        <v>500</v>
      </c>
      <c r="FB364" s="48">
        <v>450</v>
      </c>
      <c r="FC364" s="73" t="s">
        <v>5</v>
      </c>
      <c r="FD364" s="83">
        <v>130</v>
      </c>
      <c r="FE364" s="47">
        <v>190</v>
      </c>
      <c r="FF364" s="48">
        <v>160</v>
      </c>
      <c r="FG364" s="73" t="s">
        <v>5</v>
      </c>
      <c r="FH364" s="83">
        <v>290</v>
      </c>
      <c r="FI364" s="47">
        <v>340</v>
      </c>
      <c r="FJ364" s="48">
        <v>315</v>
      </c>
      <c r="FK364" s="93">
        <v>-10</v>
      </c>
      <c r="FL364" s="83">
        <v>200</v>
      </c>
      <c r="FM364" s="47">
        <v>300</v>
      </c>
      <c r="FN364" s="48">
        <v>250</v>
      </c>
      <c r="FO364" s="73" t="s">
        <v>5</v>
      </c>
      <c r="FP364" s="83">
        <v>300</v>
      </c>
      <c r="FQ364" s="47">
        <v>400</v>
      </c>
      <c r="FR364" s="48">
        <v>350</v>
      </c>
      <c r="FS364" s="73" t="s">
        <v>5</v>
      </c>
      <c r="FT364" s="83">
        <v>130</v>
      </c>
      <c r="FU364" s="47">
        <v>190</v>
      </c>
      <c r="FV364" s="48">
        <v>160</v>
      </c>
      <c r="FW364" s="73" t="s">
        <v>5</v>
      </c>
      <c r="FX364" s="83">
        <v>260</v>
      </c>
      <c r="FY364" s="47">
        <v>320</v>
      </c>
      <c r="FZ364" s="48">
        <v>290</v>
      </c>
      <c r="GA364" s="93">
        <v>-10</v>
      </c>
    </row>
    <row r="365" spans="1:183" x14ac:dyDescent="0.35">
      <c r="A365" s="2">
        <f t="shared" si="637"/>
        <v>10</v>
      </c>
      <c r="B365" s="2">
        <f t="shared" si="638"/>
        <v>2025</v>
      </c>
      <c r="C365" s="182">
        <f t="shared" si="505"/>
        <v>45947</v>
      </c>
      <c r="D365" s="222">
        <f>AVERAGE(D364,D366)</f>
        <v>280</v>
      </c>
      <c r="E365" s="222">
        <f t="shared" ref="E365:F365" si="639">AVERAGE(E364,E366)</f>
        <v>400</v>
      </c>
      <c r="F365" s="222">
        <f t="shared" si="639"/>
        <v>340</v>
      </c>
      <c r="G365" s="223"/>
      <c r="H365" s="222">
        <f>AVERAGE(H364,H366)</f>
        <v>295</v>
      </c>
      <c r="I365" s="222">
        <f t="shared" ref="I365:J365" si="640">AVERAGE(I364,I366)</f>
        <v>395</v>
      </c>
      <c r="J365" s="222">
        <f t="shared" si="640"/>
        <v>345</v>
      </c>
      <c r="K365" s="223"/>
      <c r="L365" s="222">
        <f>AVERAGE(L364,L366)</f>
        <v>515</v>
      </c>
      <c r="M365" s="222">
        <f t="shared" ref="M365:N365" si="641">AVERAGE(M364,M366)</f>
        <v>635</v>
      </c>
      <c r="N365" s="222">
        <f t="shared" si="641"/>
        <v>575</v>
      </c>
      <c r="O365" s="223"/>
      <c r="P365" s="222">
        <f>AVERAGE(P364,P366)</f>
        <v>190</v>
      </c>
      <c r="Q365" s="222">
        <f t="shared" ref="Q365:R365" si="642">AVERAGE(Q364,Q366)</f>
        <v>270</v>
      </c>
      <c r="R365" s="222">
        <f t="shared" si="642"/>
        <v>230</v>
      </c>
      <c r="S365" s="223"/>
      <c r="T365" s="222">
        <f>AVERAGE(T364,T366)</f>
        <v>285</v>
      </c>
      <c r="U365" s="222">
        <f t="shared" ref="U365:V365" si="643">AVERAGE(U364,U366)</f>
        <v>345</v>
      </c>
      <c r="V365" s="222">
        <f t="shared" si="643"/>
        <v>315</v>
      </c>
      <c r="W365" s="223"/>
      <c r="X365" s="222">
        <f>AVERAGE(X364,X366)</f>
        <v>295</v>
      </c>
      <c r="Y365" s="222">
        <f t="shared" ref="Y365:Z365" si="644">AVERAGE(Y364,Y366)</f>
        <v>370</v>
      </c>
      <c r="Z365" s="222">
        <f t="shared" si="644"/>
        <v>332.5</v>
      </c>
      <c r="AA365" s="223"/>
      <c r="AB365" s="222">
        <f>AVERAGE(AB364,AB366)</f>
        <v>390</v>
      </c>
      <c r="AC365" s="222">
        <f t="shared" ref="AC365:AD365" si="645">AVERAGE(AC364,AC366)</f>
        <v>550</v>
      </c>
      <c r="AD365" s="222">
        <f t="shared" si="645"/>
        <v>470</v>
      </c>
      <c r="AE365" s="223"/>
      <c r="AF365" s="222">
        <f>AVERAGE(AF364,AF366)</f>
        <v>200</v>
      </c>
      <c r="AG365" s="222">
        <f t="shared" ref="AG365:AH365" si="646">AVERAGE(AG364,AG366)</f>
        <v>275</v>
      </c>
      <c r="AH365" s="222">
        <f t="shared" si="646"/>
        <v>237.5</v>
      </c>
      <c r="AI365" s="223"/>
      <c r="AJ365" s="222">
        <f>AVERAGE(AJ364,AJ366)</f>
        <v>245</v>
      </c>
      <c r="AK365" s="222">
        <f t="shared" ref="AK365:AL365" si="647">AVERAGE(AK364,AK366)</f>
        <v>300</v>
      </c>
      <c r="AL365" s="222">
        <f t="shared" si="647"/>
        <v>272.5</v>
      </c>
      <c r="AM365" s="223"/>
      <c r="AN365" s="222">
        <f>AVERAGE(AN364,AN366)</f>
        <v>325</v>
      </c>
      <c r="AO365" s="222">
        <f t="shared" ref="AO365:AP365" si="648">AVERAGE(AO364,AO366)</f>
        <v>425</v>
      </c>
      <c r="AP365" s="222">
        <f t="shared" si="648"/>
        <v>375</v>
      </c>
      <c r="AQ365" s="223"/>
      <c r="AR365" s="222">
        <f>AVERAGE(AR364,AR366)</f>
        <v>425</v>
      </c>
      <c r="AS365" s="222">
        <f t="shared" ref="AS365:AT365" si="649">AVERAGE(AS364,AS366)</f>
        <v>555</v>
      </c>
      <c r="AT365" s="222">
        <f t="shared" si="649"/>
        <v>490</v>
      </c>
      <c r="AU365" s="223"/>
      <c r="AV365" s="222">
        <f>AVERAGE(AV364,AV366)</f>
        <v>110</v>
      </c>
      <c r="AW365" s="222">
        <f t="shared" ref="AW365:AX365" si="650">AVERAGE(AW364,AW366)</f>
        <v>170</v>
      </c>
      <c r="AX365" s="222">
        <f t="shared" si="650"/>
        <v>140</v>
      </c>
      <c r="AY365" s="223"/>
      <c r="AZ365" s="222">
        <f>AVERAGE(AZ364,AZ366)</f>
        <v>285</v>
      </c>
      <c r="BA365" s="222">
        <f t="shared" ref="BA365:BB365" si="651">AVERAGE(BA364,BA366)</f>
        <v>385</v>
      </c>
      <c r="BB365" s="222">
        <f t="shared" si="651"/>
        <v>335</v>
      </c>
      <c r="BC365" s="223"/>
      <c r="BD365" s="222">
        <f>AVERAGE(BD364,BD366)</f>
        <v>415</v>
      </c>
      <c r="BE365" s="222">
        <f t="shared" ref="BE365:BF365" si="652">AVERAGE(BE364,BE366)</f>
        <v>535</v>
      </c>
      <c r="BF365" s="222">
        <f t="shared" si="652"/>
        <v>475</v>
      </c>
      <c r="BG365" s="223"/>
      <c r="BH365" s="222">
        <f>AVERAGE(BH364,BH366)</f>
        <v>500</v>
      </c>
      <c r="BI365" s="222">
        <f t="shared" ref="BI365:BJ365" si="653">AVERAGE(BI364,BI366)</f>
        <v>640</v>
      </c>
      <c r="BJ365" s="222">
        <f t="shared" si="653"/>
        <v>570</v>
      </c>
      <c r="BK365" s="223"/>
      <c r="BL365" s="222">
        <f>AVERAGE(BL364,BL366)</f>
        <v>220</v>
      </c>
      <c r="BM365" s="222">
        <f t="shared" ref="BM365:BN365" si="654">AVERAGE(BM364,BM366)</f>
        <v>270</v>
      </c>
      <c r="BN365" s="222">
        <f t="shared" si="654"/>
        <v>245</v>
      </c>
      <c r="BO365" s="223"/>
      <c r="BP365" s="222">
        <f>AVERAGE(BP364,BP366)</f>
        <v>395</v>
      </c>
      <c r="BQ365" s="222">
        <f t="shared" ref="BQ365:BR365" si="655">AVERAGE(BQ364,BQ366)</f>
        <v>515</v>
      </c>
      <c r="BR365" s="222">
        <f t="shared" si="655"/>
        <v>455</v>
      </c>
      <c r="BS365" s="223"/>
      <c r="BT365" s="222">
        <f>AVERAGE(BT364,BT366)</f>
        <v>325</v>
      </c>
      <c r="BU365" s="222">
        <f t="shared" ref="BU365:BV365" si="656">AVERAGE(BU364,BU366)</f>
        <v>445</v>
      </c>
      <c r="BV365" s="222">
        <f t="shared" si="656"/>
        <v>385</v>
      </c>
      <c r="BW365" s="223"/>
      <c r="BX365" s="222">
        <f>AVERAGE(BX364,BX366)</f>
        <v>410</v>
      </c>
      <c r="BY365" s="222">
        <f t="shared" ref="BY365:BZ365" si="657">AVERAGE(BY364,BY366)</f>
        <v>570</v>
      </c>
      <c r="BZ365" s="222">
        <f t="shared" si="657"/>
        <v>490</v>
      </c>
      <c r="CA365" s="223"/>
      <c r="CB365" s="222">
        <f>AVERAGE(CB364,CB366)</f>
        <v>90</v>
      </c>
      <c r="CC365" s="222">
        <f t="shared" ref="CC365:CD365" si="658">AVERAGE(CC364,CC366)</f>
        <v>110</v>
      </c>
      <c r="CD365" s="222">
        <f t="shared" si="658"/>
        <v>100</v>
      </c>
      <c r="CE365" s="223"/>
      <c r="CF365" s="222">
        <f>AVERAGE(CF364,CF366)</f>
        <v>255</v>
      </c>
      <c r="CG365" s="222">
        <f t="shared" ref="CG365:CH365" si="659">AVERAGE(CG364,CG366)</f>
        <v>415</v>
      </c>
      <c r="CH365" s="222">
        <f t="shared" si="659"/>
        <v>335</v>
      </c>
      <c r="CI365" s="223"/>
      <c r="CJ365" s="222">
        <f>AVERAGE(CJ364,CJ366)</f>
        <v>355</v>
      </c>
      <c r="CK365" s="222">
        <f t="shared" ref="CK365:CL365" si="660">AVERAGE(CK364,CK366)</f>
        <v>505</v>
      </c>
      <c r="CL365" s="222">
        <f t="shared" si="660"/>
        <v>430</v>
      </c>
      <c r="CM365" s="223"/>
      <c r="CN365" s="222">
        <f>AVERAGE(CN364,CN366)</f>
        <v>490</v>
      </c>
      <c r="CO365" s="222">
        <f t="shared" ref="CO365:CP365" si="661">AVERAGE(CO364,CO366)</f>
        <v>600</v>
      </c>
      <c r="CP365" s="222">
        <f t="shared" si="661"/>
        <v>545</v>
      </c>
      <c r="CQ365" s="223"/>
      <c r="CR365" s="222">
        <f>AVERAGE(CR364,CR366)</f>
        <v>115</v>
      </c>
      <c r="CS365" s="222">
        <f t="shared" ref="CS365:CT365" si="662">AVERAGE(CS364,CS366)</f>
        <v>175</v>
      </c>
      <c r="CT365" s="222">
        <f t="shared" si="662"/>
        <v>145</v>
      </c>
      <c r="CU365" s="223"/>
      <c r="CV365" s="222">
        <f>AVERAGE(CV364,CV366)</f>
        <v>295</v>
      </c>
      <c r="CW365" s="222">
        <f t="shared" ref="CW365:CX365" si="663">AVERAGE(CW364,CW366)</f>
        <v>455</v>
      </c>
      <c r="CX365" s="222">
        <f t="shared" si="663"/>
        <v>375</v>
      </c>
      <c r="CY365" s="223"/>
      <c r="CZ365" s="222">
        <f>AVERAGE(CZ364,CZ366)</f>
        <v>345</v>
      </c>
      <c r="DA365" s="222">
        <f t="shared" ref="DA365:DB365" si="664">AVERAGE(DA364,DA366)</f>
        <v>485</v>
      </c>
      <c r="DB365" s="222">
        <f t="shared" si="664"/>
        <v>415</v>
      </c>
      <c r="DC365" s="223"/>
      <c r="DD365" s="222">
        <f>AVERAGE(DD364,DD366)</f>
        <v>420</v>
      </c>
      <c r="DE365" s="222">
        <f t="shared" ref="DE365:DF365" si="665">AVERAGE(DE364,DE366)</f>
        <v>580</v>
      </c>
      <c r="DF365" s="222">
        <f t="shared" si="665"/>
        <v>500</v>
      </c>
      <c r="DG365" s="223"/>
      <c r="DH365" s="222">
        <f>AVERAGE(DH364,DH366)</f>
        <v>100</v>
      </c>
      <c r="DI365" s="222">
        <f t="shared" ref="DI365:DJ365" si="666">AVERAGE(DI364,DI366)</f>
        <v>150</v>
      </c>
      <c r="DJ365" s="222">
        <f t="shared" si="666"/>
        <v>125</v>
      </c>
      <c r="DK365" s="223"/>
      <c r="DL365" s="222">
        <f>AVERAGE(DL364,DL366)</f>
        <v>285</v>
      </c>
      <c r="DM365" s="222">
        <f t="shared" ref="DM365:DN365" si="667">AVERAGE(DM364,DM366)</f>
        <v>395</v>
      </c>
      <c r="DN365" s="222">
        <f t="shared" si="667"/>
        <v>340</v>
      </c>
      <c r="DO365" s="223"/>
      <c r="DP365" s="222">
        <f>AVERAGE(DP364,DP366)</f>
        <v>380</v>
      </c>
      <c r="DQ365" s="222">
        <f t="shared" ref="DQ365:DR365" si="668">AVERAGE(DQ364,DQ366)</f>
        <v>480</v>
      </c>
      <c r="DR365" s="222">
        <f t="shared" si="668"/>
        <v>430</v>
      </c>
      <c r="DS365" s="223"/>
      <c r="DT365" s="222">
        <f>AVERAGE(DT364,DT366)</f>
        <v>480</v>
      </c>
      <c r="DU365" s="222">
        <f t="shared" ref="DU365:DV365" si="669">AVERAGE(DU364,DU366)</f>
        <v>620</v>
      </c>
      <c r="DV365" s="222">
        <f t="shared" si="669"/>
        <v>550</v>
      </c>
      <c r="DW365" s="223"/>
      <c r="DX365" s="222">
        <f>AVERAGE(DX364,DX366)</f>
        <v>150</v>
      </c>
      <c r="DY365" s="222">
        <f t="shared" ref="DY365:DZ365" si="670">AVERAGE(DY364,DY366)</f>
        <v>200</v>
      </c>
      <c r="DZ365" s="222">
        <f t="shared" si="670"/>
        <v>175</v>
      </c>
      <c r="EA365" s="223"/>
      <c r="EB365" s="222">
        <f>AVERAGE(EB364,EB366)</f>
        <v>340</v>
      </c>
      <c r="EC365" s="222">
        <f t="shared" ref="EC365:ED365" si="671">AVERAGE(EC364,EC366)</f>
        <v>420</v>
      </c>
      <c r="ED365" s="222">
        <f t="shared" si="671"/>
        <v>380</v>
      </c>
      <c r="EE365" s="223"/>
      <c r="EF365" s="222">
        <f>AVERAGE(EF364,EF366)</f>
        <v>270</v>
      </c>
      <c r="EG365" s="222">
        <f t="shared" ref="EG365:EH365" si="672">AVERAGE(EG364,EG366)</f>
        <v>355</v>
      </c>
      <c r="EH365" s="222">
        <f t="shared" si="672"/>
        <v>312.5</v>
      </c>
      <c r="EI365" s="223"/>
      <c r="EJ365" s="222">
        <f>AVERAGE(EJ364,EJ366)</f>
        <v>432.5</v>
      </c>
      <c r="EK365" s="222">
        <f t="shared" ref="EK365:EL365" si="673">AVERAGE(EK364,EK366)</f>
        <v>502.5</v>
      </c>
      <c r="EL365" s="222">
        <f t="shared" si="673"/>
        <v>467.5</v>
      </c>
      <c r="EM365" s="223"/>
      <c r="EN365" s="222">
        <f>AVERAGE(EN364,EN366)</f>
        <v>190</v>
      </c>
      <c r="EO365" s="222">
        <f t="shared" ref="EO365:EP365" si="674">AVERAGE(EO364,EO366)</f>
        <v>250</v>
      </c>
      <c r="EP365" s="222">
        <f t="shared" si="674"/>
        <v>220</v>
      </c>
      <c r="EQ365" s="224"/>
      <c r="ER365" s="225"/>
      <c r="ES365" s="222"/>
      <c r="ET365" s="226"/>
      <c r="EU365" s="224"/>
      <c r="EV365" s="222">
        <f>AVERAGE(EV364,EV366)</f>
        <v>220</v>
      </c>
      <c r="EW365" s="222">
        <f t="shared" ref="EW365:EX365" si="675">AVERAGE(EW364,EW366)</f>
        <v>300</v>
      </c>
      <c r="EX365" s="222">
        <f t="shared" si="675"/>
        <v>260</v>
      </c>
      <c r="EY365" s="223"/>
      <c r="EZ365" s="222">
        <f>AVERAGE(EZ364,EZ366)</f>
        <v>425</v>
      </c>
      <c r="FA365" s="222">
        <f t="shared" ref="FA365:FB365" si="676">AVERAGE(FA364,FA366)</f>
        <v>525</v>
      </c>
      <c r="FB365" s="222">
        <f t="shared" si="676"/>
        <v>475</v>
      </c>
      <c r="FC365" s="223"/>
      <c r="FD365" s="222">
        <f>AVERAGE(FD364,FD366)</f>
        <v>130</v>
      </c>
      <c r="FE365" s="222">
        <f t="shared" ref="FE365:FF365" si="677">AVERAGE(FE364,FE366)</f>
        <v>190</v>
      </c>
      <c r="FF365" s="222">
        <f t="shared" si="677"/>
        <v>160</v>
      </c>
      <c r="FG365" s="223"/>
      <c r="FH365" s="222">
        <f>AVERAGE(FH364,FH366)</f>
        <v>290</v>
      </c>
      <c r="FI365" s="222">
        <f t="shared" ref="FI365:FJ365" si="678">AVERAGE(FI364,FI366)</f>
        <v>340</v>
      </c>
      <c r="FJ365" s="222">
        <f t="shared" si="678"/>
        <v>315</v>
      </c>
      <c r="FK365" s="223"/>
      <c r="FL365" s="222">
        <f>AVERAGE(FL364,FL366)</f>
        <v>200</v>
      </c>
      <c r="FM365" s="222">
        <f t="shared" ref="FM365:FN365" si="679">AVERAGE(FM364,FM366)</f>
        <v>300</v>
      </c>
      <c r="FN365" s="222">
        <f t="shared" si="679"/>
        <v>250</v>
      </c>
      <c r="FO365" s="223"/>
      <c r="FP365" s="222">
        <f>AVERAGE(FP364,FP366)</f>
        <v>325</v>
      </c>
      <c r="FQ365" s="222">
        <f t="shared" ref="FQ365:FR365" si="680">AVERAGE(FQ364,FQ366)</f>
        <v>390</v>
      </c>
      <c r="FR365" s="222">
        <f t="shared" si="680"/>
        <v>357.5</v>
      </c>
      <c r="FS365" s="223"/>
      <c r="FT365" s="222">
        <f>AVERAGE(FT364,FT366)</f>
        <v>115</v>
      </c>
      <c r="FU365" s="222">
        <f t="shared" ref="FU365:FV365" si="681">AVERAGE(FU364,FU366)</f>
        <v>165</v>
      </c>
      <c r="FV365" s="222">
        <f t="shared" si="681"/>
        <v>140</v>
      </c>
      <c r="FW365" s="223"/>
      <c r="FX365" s="222">
        <f>AVERAGE(FX364,FX366)</f>
        <v>265</v>
      </c>
      <c r="FY365" s="222">
        <f t="shared" ref="FY365:FZ365" si="682">AVERAGE(FY364,FY366)</f>
        <v>325</v>
      </c>
      <c r="FZ365" s="222">
        <f t="shared" si="682"/>
        <v>295</v>
      </c>
      <c r="GA365" s="223"/>
    </row>
    <row r="366" spans="1:183" x14ac:dyDescent="0.35">
      <c r="A366" s="2">
        <f t="shared" si="637"/>
        <v>10</v>
      </c>
      <c r="B366" s="2">
        <f t="shared" si="638"/>
        <v>2025</v>
      </c>
      <c r="C366" s="182">
        <f t="shared" si="505"/>
        <v>45954</v>
      </c>
      <c r="D366" s="47">
        <v>280</v>
      </c>
      <c r="E366" s="47">
        <v>400</v>
      </c>
      <c r="F366" s="48">
        <v>340</v>
      </c>
      <c r="G366" s="73" t="s">
        <v>86</v>
      </c>
      <c r="H366" s="83">
        <v>300</v>
      </c>
      <c r="I366" s="47">
        <v>400</v>
      </c>
      <c r="J366" s="48">
        <v>350</v>
      </c>
      <c r="K366" s="235">
        <v>10</v>
      </c>
      <c r="L366" s="83">
        <v>500</v>
      </c>
      <c r="M366" s="47">
        <v>600</v>
      </c>
      <c r="N366" s="48">
        <v>550</v>
      </c>
      <c r="O366" s="73">
        <v>-50</v>
      </c>
      <c r="P366" s="83">
        <v>150</v>
      </c>
      <c r="Q366" s="47">
        <v>250</v>
      </c>
      <c r="R366" s="48">
        <v>200</v>
      </c>
      <c r="S366" s="73">
        <v>-60</v>
      </c>
      <c r="T366" s="83">
        <v>300</v>
      </c>
      <c r="U366" s="47">
        <v>350</v>
      </c>
      <c r="V366" s="48">
        <v>325</v>
      </c>
      <c r="W366" s="235">
        <v>20</v>
      </c>
      <c r="X366" s="83">
        <v>300</v>
      </c>
      <c r="Y366" s="47">
        <v>350</v>
      </c>
      <c r="Z366" s="48">
        <v>325</v>
      </c>
      <c r="AA366" s="73">
        <v>-15</v>
      </c>
      <c r="AB366" s="83">
        <v>400</v>
      </c>
      <c r="AC366" s="47">
        <v>600</v>
      </c>
      <c r="AD366" s="48">
        <v>500</v>
      </c>
      <c r="AE366" s="235">
        <v>60</v>
      </c>
      <c r="AF366" s="83">
        <v>250</v>
      </c>
      <c r="AG366" s="47">
        <v>300</v>
      </c>
      <c r="AH366" s="48">
        <v>275</v>
      </c>
      <c r="AI366" s="235">
        <v>75</v>
      </c>
      <c r="AJ366" s="83">
        <v>250</v>
      </c>
      <c r="AK366" s="47">
        <v>300</v>
      </c>
      <c r="AL366" s="48">
        <v>275</v>
      </c>
      <c r="AM366" s="235">
        <v>5</v>
      </c>
      <c r="AN366" s="87">
        <v>290</v>
      </c>
      <c r="AO366" s="47">
        <v>390</v>
      </c>
      <c r="AP366" s="48">
        <v>340</v>
      </c>
      <c r="AQ366" s="73">
        <v>-70</v>
      </c>
      <c r="AR366" s="87">
        <v>425</v>
      </c>
      <c r="AS366" s="47">
        <v>555</v>
      </c>
      <c r="AT366" s="48">
        <v>490</v>
      </c>
      <c r="AU366" s="73" t="s">
        <v>86</v>
      </c>
      <c r="AV366" s="87">
        <v>110</v>
      </c>
      <c r="AW366" s="47">
        <v>170</v>
      </c>
      <c r="AX366" s="48">
        <v>140</v>
      </c>
      <c r="AY366" s="73" t="s">
        <v>86</v>
      </c>
      <c r="AZ366" s="87">
        <v>270</v>
      </c>
      <c r="BA366" s="47">
        <v>370</v>
      </c>
      <c r="BB366" s="48">
        <v>320</v>
      </c>
      <c r="BC366" s="73">
        <v>-30</v>
      </c>
      <c r="BD366" s="83">
        <v>380</v>
      </c>
      <c r="BE366" s="47">
        <v>500</v>
      </c>
      <c r="BF366" s="48">
        <v>440</v>
      </c>
      <c r="BG366" s="73">
        <v>-70</v>
      </c>
      <c r="BH366" s="83">
        <v>500</v>
      </c>
      <c r="BI366" s="47">
        <v>640</v>
      </c>
      <c r="BJ366" s="48">
        <v>570</v>
      </c>
      <c r="BK366" s="73" t="s">
        <v>86</v>
      </c>
      <c r="BL366" s="83">
        <v>220</v>
      </c>
      <c r="BM366" s="47">
        <v>270</v>
      </c>
      <c r="BN366" s="48">
        <v>245</v>
      </c>
      <c r="BO366" s="73" t="s">
        <v>86</v>
      </c>
      <c r="BP366" s="83">
        <v>380</v>
      </c>
      <c r="BQ366" s="47">
        <v>500</v>
      </c>
      <c r="BR366" s="48">
        <v>440</v>
      </c>
      <c r="BS366" s="73">
        <v>-30</v>
      </c>
      <c r="BT366" s="83">
        <v>290</v>
      </c>
      <c r="BU366" s="47">
        <v>410</v>
      </c>
      <c r="BV366" s="48">
        <v>350</v>
      </c>
      <c r="BW366" s="73">
        <v>-70</v>
      </c>
      <c r="BX366" s="83">
        <v>410</v>
      </c>
      <c r="BY366" s="47">
        <v>570</v>
      </c>
      <c r="BZ366" s="48">
        <v>490</v>
      </c>
      <c r="CA366" s="73" t="s">
        <v>86</v>
      </c>
      <c r="CB366" s="83">
        <v>90</v>
      </c>
      <c r="CC366" s="47">
        <v>110</v>
      </c>
      <c r="CD366" s="48">
        <v>100</v>
      </c>
      <c r="CE366" s="73" t="s">
        <v>86</v>
      </c>
      <c r="CF366" s="83">
        <v>240</v>
      </c>
      <c r="CG366" s="47">
        <v>400</v>
      </c>
      <c r="CH366" s="48">
        <v>320</v>
      </c>
      <c r="CI366" s="73">
        <v>-30</v>
      </c>
      <c r="CJ366" s="83">
        <v>320</v>
      </c>
      <c r="CK366" s="47">
        <v>470</v>
      </c>
      <c r="CL366" s="48">
        <v>395</v>
      </c>
      <c r="CM366" s="73">
        <v>-70</v>
      </c>
      <c r="CN366" s="83">
        <v>490</v>
      </c>
      <c r="CO366" s="47">
        <v>600</v>
      </c>
      <c r="CP366" s="48">
        <v>545</v>
      </c>
      <c r="CQ366" s="73" t="s">
        <v>86</v>
      </c>
      <c r="CR366" s="83">
        <v>115</v>
      </c>
      <c r="CS366" s="47">
        <v>175</v>
      </c>
      <c r="CT366" s="48">
        <v>145</v>
      </c>
      <c r="CU366" s="73" t="s">
        <v>86</v>
      </c>
      <c r="CV366" s="83">
        <v>280</v>
      </c>
      <c r="CW366" s="47">
        <v>440</v>
      </c>
      <c r="CX366" s="48">
        <v>360</v>
      </c>
      <c r="CY366" s="73">
        <v>-30</v>
      </c>
      <c r="CZ366" s="83">
        <v>310</v>
      </c>
      <c r="DA366" s="47">
        <v>450</v>
      </c>
      <c r="DB366" s="48">
        <v>380</v>
      </c>
      <c r="DC366" s="73">
        <v>-70</v>
      </c>
      <c r="DD366" s="83">
        <v>420</v>
      </c>
      <c r="DE366" s="47">
        <v>580</v>
      </c>
      <c r="DF366" s="48">
        <v>500</v>
      </c>
      <c r="DG366" s="73" t="s">
        <v>86</v>
      </c>
      <c r="DH366" s="83">
        <v>100</v>
      </c>
      <c r="DI366" s="47">
        <v>150</v>
      </c>
      <c r="DJ366" s="48">
        <v>125</v>
      </c>
      <c r="DK366" s="228" t="s">
        <v>86</v>
      </c>
      <c r="DL366" s="83">
        <v>270</v>
      </c>
      <c r="DM366" s="47">
        <v>380</v>
      </c>
      <c r="DN366" s="48">
        <v>325</v>
      </c>
      <c r="DO366" s="92">
        <v>-30</v>
      </c>
      <c r="DP366" s="83">
        <v>345</v>
      </c>
      <c r="DQ366" s="47">
        <v>445</v>
      </c>
      <c r="DR366" s="48">
        <v>395</v>
      </c>
      <c r="DS366" s="92">
        <v>-70</v>
      </c>
      <c r="DT366" s="83">
        <v>480</v>
      </c>
      <c r="DU366" s="47">
        <v>620</v>
      </c>
      <c r="DV366" s="48">
        <v>550</v>
      </c>
      <c r="DW366" s="228" t="s">
        <v>86</v>
      </c>
      <c r="DX366" s="83">
        <v>150</v>
      </c>
      <c r="DY366" s="47">
        <v>200</v>
      </c>
      <c r="DZ366" s="48">
        <v>175</v>
      </c>
      <c r="EA366" s="228" t="s">
        <v>86</v>
      </c>
      <c r="EB366" s="83">
        <v>325</v>
      </c>
      <c r="EC366" s="47">
        <v>405</v>
      </c>
      <c r="ED366" s="48">
        <v>365</v>
      </c>
      <c r="EE366" s="92">
        <v>-30</v>
      </c>
      <c r="EF366" s="83">
        <v>250</v>
      </c>
      <c r="EG366" s="47">
        <v>320</v>
      </c>
      <c r="EH366" s="48">
        <v>285</v>
      </c>
      <c r="EI366" s="92">
        <v>-55</v>
      </c>
      <c r="EJ366" s="83">
        <v>440</v>
      </c>
      <c r="EK366" s="47">
        <v>510</v>
      </c>
      <c r="EL366" s="48">
        <v>475</v>
      </c>
      <c r="EM366" s="92">
        <v>15</v>
      </c>
      <c r="EN366" s="83">
        <v>180</v>
      </c>
      <c r="EO366" s="47">
        <v>220</v>
      </c>
      <c r="EP366" s="48">
        <v>200</v>
      </c>
      <c r="EQ366" s="92">
        <v>-15</v>
      </c>
      <c r="ER366" s="78" t="s">
        <v>0</v>
      </c>
      <c r="ES366" s="54" t="s">
        <v>0</v>
      </c>
      <c r="ET366" s="61" t="s">
        <v>0</v>
      </c>
      <c r="EU366" s="228" t="s">
        <v>87</v>
      </c>
      <c r="EV366" s="83">
        <v>220</v>
      </c>
      <c r="EW366" s="47">
        <v>300</v>
      </c>
      <c r="EX366" s="48">
        <v>260</v>
      </c>
      <c r="EY366" s="73" t="s">
        <v>86</v>
      </c>
      <c r="EZ366" s="83">
        <v>450</v>
      </c>
      <c r="FA366" s="47">
        <v>550</v>
      </c>
      <c r="FB366" s="48">
        <v>500</v>
      </c>
      <c r="FC366" s="235">
        <v>50</v>
      </c>
      <c r="FD366" s="83">
        <v>130</v>
      </c>
      <c r="FE366" s="47">
        <v>190</v>
      </c>
      <c r="FF366" s="48">
        <v>160</v>
      </c>
      <c r="FG366" s="73" t="s">
        <v>86</v>
      </c>
      <c r="FH366" s="83">
        <v>290</v>
      </c>
      <c r="FI366" s="47">
        <v>340</v>
      </c>
      <c r="FJ366" s="48">
        <v>315</v>
      </c>
      <c r="FK366" s="73" t="s">
        <v>86</v>
      </c>
      <c r="FL366" s="83">
        <v>200</v>
      </c>
      <c r="FM366" s="47">
        <v>300</v>
      </c>
      <c r="FN366" s="48">
        <v>250</v>
      </c>
      <c r="FO366" s="73" t="s">
        <v>86</v>
      </c>
      <c r="FP366" s="83">
        <v>350</v>
      </c>
      <c r="FQ366" s="47">
        <v>380</v>
      </c>
      <c r="FR366" s="48">
        <v>365</v>
      </c>
      <c r="FS366" s="235">
        <v>15</v>
      </c>
      <c r="FT366" s="83">
        <v>100</v>
      </c>
      <c r="FU366" s="47">
        <v>140</v>
      </c>
      <c r="FV366" s="48">
        <v>120</v>
      </c>
      <c r="FW366" s="73">
        <v>-40</v>
      </c>
      <c r="FX366" s="83">
        <v>270</v>
      </c>
      <c r="FY366" s="47">
        <v>330</v>
      </c>
      <c r="FZ366" s="48">
        <v>300</v>
      </c>
      <c r="GA366" s="235">
        <v>10</v>
      </c>
    </row>
    <row r="367" spans="1:183" x14ac:dyDescent="0.35">
      <c r="A367" s="2">
        <f t="shared" si="637"/>
        <v>10</v>
      </c>
      <c r="B367" s="2">
        <f t="shared" si="638"/>
        <v>2025</v>
      </c>
      <c r="C367" s="182">
        <f t="shared" si="505"/>
        <v>45961</v>
      </c>
      <c r="D367" s="47">
        <v>320</v>
      </c>
      <c r="E367" s="47">
        <v>460</v>
      </c>
      <c r="F367" s="48">
        <v>390</v>
      </c>
      <c r="G367" s="76">
        <v>50</v>
      </c>
      <c r="H367" s="83">
        <v>300</v>
      </c>
      <c r="I367" s="47">
        <v>400</v>
      </c>
      <c r="J367" s="48">
        <v>350</v>
      </c>
      <c r="K367" s="73" t="s">
        <v>5</v>
      </c>
      <c r="L367" s="83">
        <v>430</v>
      </c>
      <c r="M367" s="47">
        <v>510</v>
      </c>
      <c r="N367" s="48">
        <v>470</v>
      </c>
      <c r="O367" s="76">
        <v>-80</v>
      </c>
      <c r="P367" s="83">
        <v>150</v>
      </c>
      <c r="Q367" s="47">
        <v>250</v>
      </c>
      <c r="R367" s="48">
        <v>200</v>
      </c>
      <c r="S367" s="73" t="s">
        <v>5</v>
      </c>
      <c r="T367" s="83">
        <v>300</v>
      </c>
      <c r="U367" s="47">
        <v>350</v>
      </c>
      <c r="V367" s="48">
        <v>325</v>
      </c>
      <c r="W367" s="73" t="s">
        <v>5</v>
      </c>
      <c r="X367" s="83">
        <v>220</v>
      </c>
      <c r="Y367" s="47">
        <v>340</v>
      </c>
      <c r="Z367" s="48">
        <v>280</v>
      </c>
      <c r="AA367" s="76">
        <v>-45</v>
      </c>
      <c r="AB367" s="83">
        <v>400</v>
      </c>
      <c r="AC367" s="47">
        <v>500</v>
      </c>
      <c r="AD367" s="48">
        <v>450</v>
      </c>
      <c r="AE367" s="76">
        <v>-50</v>
      </c>
      <c r="AF367" s="83">
        <v>150</v>
      </c>
      <c r="AG367" s="47">
        <v>250</v>
      </c>
      <c r="AH367" s="48">
        <v>200</v>
      </c>
      <c r="AI367" s="76">
        <v>-75</v>
      </c>
      <c r="AJ367" s="83">
        <v>250</v>
      </c>
      <c r="AK367" s="47">
        <v>300</v>
      </c>
      <c r="AL367" s="48">
        <v>275</v>
      </c>
      <c r="AM367" s="73" t="s">
        <v>5</v>
      </c>
      <c r="AN367" s="87">
        <v>285</v>
      </c>
      <c r="AO367" s="47">
        <v>385</v>
      </c>
      <c r="AP367" s="48">
        <v>335</v>
      </c>
      <c r="AQ367" s="76">
        <v>-5</v>
      </c>
      <c r="AR367" s="87">
        <v>425</v>
      </c>
      <c r="AS367" s="47">
        <v>555</v>
      </c>
      <c r="AT367" s="48">
        <v>490</v>
      </c>
      <c r="AU367" s="73" t="s">
        <v>5</v>
      </c>
      <c r="AV367" s="87">
        <v>110</v>
      </c>
      <c r="AW367" s="47">
        <v>170</v>
      </c>
      <c r="AX367" s="48">
        <v>140</v>
      </c>
      <c r="AY367" s="73" t="s">
        <v>5</v>
      </c>
      <c r="AZ367" s="87">
        <v>270</v>
      </c>
      <c r="BA367" s="47">
        <v>370</v>
      </c>
      <c r="BB367" s="48">
        <v>320</v>
      </c>
      <c r="BC367" s="73" t="s">
        <v>5</v>
      </c>
      <c r="BD367" s="83">
        <v>375</v>
      </c>
      <c r="BE367" s="47">
        <v>495</v>
      </c>
      <c r="BF367" s="48">
        <v>435</v>
      </c>
      <c r="BG367" s="76">
        <v>-5</v>
      </c>
      <c r="BH367" s="83">
        <v>500</v>
      </c>
      <c r="BI367" s="47">
        <v>640</v>
      </c>
      <c r="BJ367" s="48">
        <v>570</v>
      </c>
      <c r="BK367" s="73" t="s">
        <v>5</v>
      </c>
      <c r="BL367" s="83">
        <v>220</v>
      </c>
      <c r="BM367" s="47">
        <v>270</v>
      </c>
      <c r="BN367" s="48">
        <v>245</v>
      </c>
      <c r="BO367" s="73" t="s">
        <v>5</v>
      </c>
      <c r="BP367" s="83">
        <v>380</v>
      </c>
      <c r="BQ367" s="47">
        <v>500</v>
      </c>
      <c r="BR367" s="48">
        <v>440</v>
      </c>
      <c r="BS367" s="73" t="s">
        <v>5</v>
      </c>
      <c r="BT367" s="83">
        <v>285</v>
      </c>
      <c r="BU367" s="47">
        <v>405</v>
      </c>
      <c r="BV367" s="48">
        <v>345</v>
      </c>
      <c r="BW367" s="76">
        <v>-5</v>
      </c>
      <c r="BX367" s="83">
        <v>410</v>
      </c>
      <c r="BY367" s="47">
        <v>570</v>
      </c>
      <c r="BZ367" s="48">
        <v>490</v>
      </c>
      <c r="CA367" s="73" t="s">
        <v>5</v>
      </c>
      <c r="CB367" s="83">
        <v>90</v>
      </c>
      <c r="CC367" s="47">
        <v>110</v>
      </c>
      <c r="CD367" s="48">
        <v>100</v>
      </c>
      <c r="CE367" s="73" t="s">
        <v>5</v>
      </c>
      <c r="CF367" s="83">
        <v>240</v>
      </c>
      <c r="CG367" s="47">
        <v>400</v>
      </c>
      <c r="CH367" s="48">
        <v>320</v>
      </c>
      <c r="CI367" s="73" t="s">
        <v>5</v>
      </c>
      <c r="CJ367" s="83">
        <v>315</v>
      </c>
      <c r="CK367" s="47">
        <v>465</v>
      </c>
      <c r="CL367" s="48">
        <v>390</v>
      </c>
      <c r="CM367" s="76">
        <v>-5</v>
      </c>
      <c r="CN367" s="83">
        <v>490</v>
      </c>
      <c r="CO367" s="47">
        <v>600</v>
      </c>
      <c r="CP367" s="48">
        <v>545</v>
      </c>
      <c r="CQ367" s="73" t="s">
        <v>5</v>
      </c>
      <c r="CR367" s="83">
        <v>115</v>
      </c>
      <c r="CS367" s="47">
        <v>175</v>
      </c>
      <c r="CT367" s="48">
        <v>145</v>
      </c>
      <c r="CU367" s="73" t="s">
        <v>5</v>
      </c>
      <c r="CV367" s="83">
        <v>280</v>
      </c>
      <c r="CW367" s="47">
        <v>440</v>
      </c>
      <c r="CX367" s="48">
        <v>360</v>
      </c>
      <c r="CY367" s="73" t="s">
        <v>5</v>
      </c>
      <c r="CZ367" s="83">
        <v>305</v>
      </c>
      <c r="DA367" s="47">
        <v>445</v>
      </c>
      <c r="DB367" s="48">
        <v>375</v>
      </c>
      <c r="DC367" s="76">
        <v>-5</v>
      </c>
      <c r="DD367" s="83">
        <v>420</v>
      </c>
      <c r="DE367" s="47">
        <v>580</v>
      </c>
      <c r="DF367" s="48">
        <v>500</v>
      </c>
      <c r="DG367" s="73" t="s">
        <v>5</v>
      </c>
      <c r="DH367" s="83">
        <v>100</v>
      </c>
      <c r="DI367" s="47">
        <v>150</v>
      </c>
      <c r="DJ367" s="48">
        <v>125</v>
      </c>
      <c r="DK367" s="228" t="s">
        <v>5</v>
      </c>
      <c r="DL367" s="83">
        <v>270</v>
      </c>
      <c r="DM367" s="47">
        <v>380</v>
      </c>
      <c r="DN367" s="48">
        <v>325</v>
      </c>
      <c r="DO367" s="228" t="s">
        <v>5</v>
      </c>
      <c r="DP367" s="83">
        <v>345</v>
      </c>
      <c r="DQ367" s="47">
        <v>445</v>
      </c>
      <c r="DR367" s="48">
        <v>395</v>
      </c>
      <c r="DS367" s="228" t="s">
        <v>5</v>
      </c>
      <c r="DT367" s="83">
        <v>480</v>
      </c>
      <c r="DU367" s="47">
        <v>620</v>
      </c>
      <c r="DV367" s="48">
        <v>550</v>
      </c>
      <c r="DW367" s="228" t="s">
        <v>5</v>
      </c>
      <c r="DX367" s="83">
        <v>150</v>
      </c>
      <c r="DY367" s="47">
        <v>200</v>
      </c>
      <c r="DZ367" s="48">
        <v>175</v>
      </c>
      <c r="EA367" s="228" t="s">
        <v>5</v>
      </c>
      <c r="EB367" s="83">
        <v>325</v>
      </c>
      <c r="EC367" s="47">
        <v>405</v>
      </c>
      <c r="ED367" s="48">
        <v>365</v>
      </c>
      <c r="EE367" s="228" t="s">
        <v>5</v>
      </c>
      <c r="EF367" s="83">
        <v>240</v>
      </c>
      <c r="EG367" s="47">
        <v>320</v>
      </c>
      <c r="EH367" s="48">
        <v>280</v>
      </c>
      <c r="EI367" s="92">
        <v>-5</v>
      </c>
      <c r="EJ367" s="83">
        <v>390</v>
      </c>
      <c r="EK367" s="47">
        <v>480</v>
      </c>
      <c r="EL367" s="48">
        <v>435</v>
      </c>
      <c r="EM367" s="92">
        <v>-40</v>
      </c>
      <c r="EN367" s="83">
        <v>180</v>
      </c>
      <c r="EO367" s="47">
        <v>270</v>
      </c>
      <c r="EP367" s="48">
        <v>225</v>
      </c>
      <c r="EQ367" s="92">
        <v>25</v>
      </c>
      <c r="ER367" s="78" t="s">
        <v>0</v>
      </c>
      <c r="ES367" s="54" t="s">
        <v>0</v>
      </c>
      <c r="ET367" s="61" t="s">
        <v>0</v>
      </c>
      <c r="EU367" s="228" t="s">
        <v>0</v>
      </c>
      <c r="EV367" s="83">
        <v>150</v>
      </c>
      <c r="EW367" s="47">
        <v>300</v>
      </c>
      <c r="EX367" s="48">
        <v>225</v>
      </c>
      <c r="EY367" s="76">
        <v>-35</v>
      </c>
      <c r="EZ367" s="83">
        <v>450</v>
      </c>
      <c r="FA367" s="47">
        <v>550</v>
      </c>
      <c r="FB367" s="48">
        <v>500</v>
      </c>
      <c r="FC367" s="73" t="s">
        <v>5</v>
      </c>
      <c r="FD367" s="83">
        <v>100</v>
      </c>
      <c r="FE367" s="47">
        <v>160</v>
      </c>
      <c r="FF367" s="48">
        <v>130</v>
      </c>
      <c r="FG367" s="76">
        <v>-30</v>
      </c>
      <c r="FH367" s="83">
        <v>190</v>
      </c>
      <c r="FI367" s="47">
        <v>240</v>
      </c>
      <c r="FJ367" s="48">
        <v>215</v>
      </c>
      <c r="FK367" s="76">
        <v>-100</v>
      </c>
      <c r="FL367" s="83">
        <v>200</v>
      </c>
      <c r="FM367" s="47">
        <v>300</v>
      </c>
      <c r="FN367" s="48">
        <v>250</v>
      </c>
      <c r="FO367" s="73" t="s">
        <v>5</v>
      </c>
      <c r="FP367" s="83">
        <v>300</v>
      </c>
      <c r="FQ367" s="47">
        <v>380</v>
      </c>
      <c r="FR367" s="48">
        <v>340</v>
      </c>
      <c r="FS367" s="76">
        <v>-25</v>
      </c>
      <c r="FT367" s="83">
        <v>100</v>
      </c>
      <c r="FU367" s="47">
        <v>140</v>
      </c>
      <c r="FV367" s="48">
        <v>120</v>
      </c>
      <c r="FW367" s="73" t="s">
        <v>5</v>
      </c>
      <c r="FX367" s="83">
        <v>200</v>
      </c>
      <c r="FY367" s="47">
        <v>260</v>
      </c>
      <c r="FZ367" s="48">
        <v>230</v>
      </c>
      <c r="GA367" s="76">
        <v>-70</v>
      </c>
    </row>
    <row r="368" spans="1:183" x14ac:dyDescent="0.35">
      <c r="A368" s="2">
        <f t="shared" si="637"/>
        <v>11</v>
      </c>
      <c r="B368" s="2">
        <f t="shared" si="638"/>
        <v>2025</v>
      </c>
      <c r="C368" s="182">
        <f t="shared" si="505"/>
        <v>45968</v>
      </c>
      <c r="D368" s="222">
        <f>AVERAGE(D367,D369)</f>
        <v>320</v>
      </c>
      <c r="E368" s="222">
        <f t="shared" ref="E368:F368" si="683">AVERAGE(E367,E369)</f>
        <v>460</v>
      </c>
      <c r="F368" s="222">
        <f t="shared" si="683"/>
        <v>390</v>
      </c>
      <c r="G368" s="223"/>
      <c r="H368" s="222">
        <f>AVERAGE(H367,H369)</f>
        <v>300</v>
      </c>
      <c r="I368" s="222">
        <f t="shared" ref="I368:J368" si="684">AVERAGE(I367,I369)</f>
        <v>400</v>
      </c>
      <c r="J368" s="222">
        <f t="shared" si="684"/>
        <v>350</v>
      </c>
      <c r="K368" s="223"/>
      <c r="L368" s="222">
        <f>AVERAGE(L367,L369)</f>
        <v>430</v>
      </c>
      <c r="M368" s="222">
        <f t="shared" ref="M368:N368" si="685">AVERAGE(M367,M369)</f>
        <v>510</v>
      </c>
      <c r="N368" s="222">
        <f t="shared" si="685"/>
        <v>470</v>
      </c>
      <c r="O368" s="223"/>
      <c r="P368" s="222">
        <f>AVERAGE(P367,P369)</f>
        <v>150</v>
      </c>
      <c r="Q368" s="222">
        <f t="shared" ref="Q368:R368" si="686">AVERAGE(Q367,Q369)</f>
        <v>250</v>
      </c>
      <c r="R368" s="222">
        <f t="shared" si="686"/>
        <v>200</v>
      </c>
      <c r="S368" s="223"/>
      <c r="T368" s="222">
        <f>AVERAGE(T367,T369)</f>
        <v>300</v>
      </c>
      <c r="U368" s="222">
        <f t="shared" ref="U368:V368" si="687">AVERAGE(U367,U369)</f>
        <v>350</v>
      </c>
      <c r="V368" s="222">
        <f t="shared" si="687"/>
        <v>325</v>
      </c>
      <c r="W368" s="223"/>
      <c r="X368" s="222">
        <f>AVERAGE(X367,X369)</f>
        <v>220</v>
      </c>
      <c r="Y368" s="222">
        <f t="shared" ref="Y368:Z368" si="688">AVERAGE(Y367,Y369)</f>
        <v>340</v>
      </c>
      <c r="Z368" s="222">
        <f t="shared" si="688"/>
        <v>280</v>
      </c>
      <c r="AA368" s="223"/>
      <c r="AB368" s="222">
        <f>AVERAGE(AB367,AB369)</f>
        <v>400</v>
      </c>
      <c r="AC368" s="222">
        <f t="shared" ref="AC368:AD368" si="689">AVERAGE(AC367,AC369)</f>
        <v>500</v>
      </c>
      <c r="AD368" s="222">
        <f t="shared" si="689"/>
        <v>450</v>
      </c>
      <c r="AE368" s="223"/>
      <c r="AF368" s="222">
        <f>AVERAGE(AF367,AF369)</f>
        <v>150</v>
      </c>
      <c r="AG368" s="222">
        <f t="shared" ref="AG368:AH368" si="690">AVERAGE(AG367,AG369)</f>
        <v>250</v>
      </c>
      <c r="AH368" s="222">
        <f t="shared" si="690"/>
        <v>200</v>
      </c>
      <c r="AI368" s="223"/>
      <c r="AJ368" s="222">
        <f>AVERAGE(AJ367,AJ369)</f>
        <v>250</v>
      </c>
      <c r="AK368" s="222">
        <f t="shared" ref="AK368:AL368" si="691">AVERAGE(AK367,AK369)</f>
        <v>300</v>
      </c>
      <c r="AL368" s="222">
        <f t="shared" si="691"/>
        <v>275</v>
      </c>
      <c r="AM368" s="223"/>
      <c r="AN368" s="222">
        <f>AVERAGE(AN367,AN369)</f>
        <v>277.5</v>
      </c>
      <c r="AO368" s="222">
        <f t="shared" ref="AO368:AP368" si="692">AVERAGE(AO367,AO369)</f>
        <v>377.5</v>
      </c>
      <c r="AP368" s="222">
        <f t="shared" si="692"/>
        <v>327.5</v>
      </c>
      <c r="AQ368" s="223"/>
      <c r="AR368" s="222">
        <f>AVERAGE(AR367,AR369)</f>
        <v>425</v>
      </c>
      <c r="AS368" s="222">
        <f t="shared" ref="AS368:AT368" si="693">AVERAGE(AS367,AS369)</f>
        <v>555</v>
      </c>
      <c r="AT368" s="222">
        <f t="shared" si="693"/>
        <v>490</v>
      </c>
      <c r="AU368" s="223"/>
      <c r="AV368" s="222">
        <f>AVERAGE(AV367,AV369)</f>
        <v>105</v>
      </c>
      <c r="AW368" s="222">
        <f t="shared" ref="AW368:AX368" si="694">AVERAGE(AW367,AW369)</f>
        <v>165</v>
      </c>
      <c r="AX368" s="222">
        <f t="shared" si="694"/>
        <v>135</v>
      </c>
      <c r="AY368" s="223"/>
      <c r="AZ368" s="222">
        <f>AVERAGE(AZ367,AZ369)</f>
        <v>255</v>
      </c>
      <c r="BA368" s="222">
        <f t="shared" ref="BA368:BB368" si="695">AVERAGE(BA367,BA369)</f>
        <v>355</v>
      </c>
      <c r="BB368" s="222">
        <f t="shared" si="695"/>
        <v>305</v>
      </c>
      <c r="BC368" s="223"/>
      <c r="BD368" s="222">
        <f>AVERAGE(BD367,BD369)</f>
        <v>367.5</v>
      </c>
      <c r="BE368" s="222">
        <f t="shared" ref="BE368:BF368" si="696">AVERAGE(BE367,BE369)</f>
        <v>487.5</v>
      </c>
      <c r="BF368" s="222">
        <f t="shared" si="696"/>
        <v>427.5</v>
      </c>
      <c r="BG368" s="223"/>
      <c r="BH368" s="222">
        <f>AVERAGE(BH367,BH369)</f>
        <v>500</v>
      </c>
      <c r="BI368" s="222">
        <f t="shared" ref="BI368:BJ368" si="697">AVERAGE(BI367,BI369)</f>
        <v>640</v>
      </c>
      <c r="BJ368" s="222">
        <f t="shared" si="697"/>
        <v>570</v>
      </c>
      <c r="BK368" s="223"/>
      <c r="BL368" s="222">
        <f>AVERAGE(BL367,BL369)</f>
        <v>215</v>
      </c>
      <c r="BM368" s="222">
        <f t="shared" ref="BM368:BN368" si="698">AVERAGE(BM367,BM369)</f>
        <v>265</v>
      </c>
      <c r="BN368" s="222">
        <f t="shared" si="698"/>
        <v>240</v>
      </c>
      <c r="BO368" s="223"/>
      <c r="BP368" s="222">
        <f>AVERAGE(BP367,BP369)</f>
        <v>365</v>
      </c>
      <c r="BQ368" s="222">
        <f t="shared" ref="BQ368:BR368" si="699">AVERAGE(BQ367,BQ369)</f>
        <v>485</v>
      </c>
      <c r="BR368" s="222">
        <f t="shared" si="699"/>
        <v>425</v>
      </c>
      <c r="BS368" s="223"/>
      <c r="BT368" s="222">
        <f>AVERAGE(BT367,BT369)</f>
        <v>280</v>
      </c>
      <c r="BU368" s="222">
        <f t="shared" ref="BU368:BV368" si="700">AVERAGE(BU367,BU369)</f>
        <v>400</v>
      </c>
      <c r="BV368" s="222">
        <f t="shared" si="700"/>
        <v>340</v>
      </c>
      <c r="BW368" s="223"/>
      <c r="BX368" s="222">
        <f>AVERAGE(BX367,BX369)</f>
        <v>410</v>
      </c>
      <c r="BY368" s="222">
        <f t="shared" ref="BY368:BZ368" si="701">AVERAGE(BY367,BY369)</f>
        <v>570</v>
      </c>
      <c r="BZ368" s="222">
        <f t="shared" si="701"/>
        <v>490</v>
      </c>
      <c r="CA368" s="223"/>
      <c r="CB368" s="222">
        <f>AVERAGE(CB367,CB369)</f>
        <v>90</v>
      </c>
      <c r="CC368" s="222">
        <f t="shared" ref="CC368:CD368" si="702">AVERAGE(CC367,CC369)</f>
        <v>110</v>
      </c>
      <c r="CD368" s="222">
        <f t="shared" si="702"/>
        <v>100</v>
      </c>
      <c r="CE368" s="223"/>
      <c r="CF368" s="222">
        <f>AVERAGE(CF367,CF369)</f>
        <v>240</v>
      </c>
      <c r="CG368" s="222">
        <f t="shared" ref="CG368:CH368" si="703">AVERAGE(CG367,CG369)</f>
        <v>400</v>
      </c>
      <c r="CH368" s="222">
        <f t="shared" si="703"/>
        <v>320</v>
      </c>
      <c r="CI368" s="223"/>
      <c r="CJ368" s="222">
        <f>AVERAGE(CJ367,CJ369)</f>
        <v>310</v>
      </c>
      <c r="CK368" s="222">
        <f t="shared" ref="CK368:CL368" si="704">AVERAGE(CK367,CK369)</f>
        <v>460</v>
      </c>
      <c r="CL368" s="222">
        <f t="shared" si="704"/>
        <v>385</v>
      </c>
      <c r="CM368" s="223"/>
      <c r="CN368" s="222">
        <f>AVERAGE(CN367,CN369)</f>
        <v>490</v>
      </c>
      <c r="CO368" s="222">
        <f t="shared" ref="CO368:CP368" si="705">AVERAGE(CO367,CO369)</f>
        <v>600</v>
      </c>
      <c r="CP368" s="222">
        <f t="shared" si="705"/>
        <v>545</v>
      </c>
      <c r="CQ368" s="223"/>
      <c r="CR368" s="222">
        <f>AVERAGE(CR367,CR369)</f>
        <v>115</v>
      </c>
      <c r="CS368" s="222">
        <f t="shared" ref="CS368:CT368" si="706">AVERAGE(CS367,CS369)</f>
        <v>175</v>
      </c>
      <c r="CT368" s="222">
        <f t="shared" si="706"/>
        <v>145</v>
      </c>
      <c r="CU368" s="223"/>
      <c r="CV368" s="222">
        <f>AVERAGE(CV367,CV369)</f>
        <v>280</v>
      </c>
      <c r="CW368" s="222">
        <f t="shared" ref="CW368:CX368" si="707">AVERAGE(CW367,CW369)</f>
        <v>440</v>
      </c>
      <c r="CX368" s="222">
        <f t="shared" si="707"/>
        <v>360</v>
      </c>
      <c r="CY368" s="223"/>
      <c r="CZ368" s="222">
        <f>AVERAGE(CZ367,CZ369)</f>
        <v>300</v>
      </c>
      <c r="DA368" s="222">
        <f t="shared" ref="DA368:DB368" si="708">AVERAGE(DA367,DA369)</f>
        <v>440</v>
      </c>
      <c r="DB368" s="222">
        <f t="shared" si="708"/>
        <v>370</v>
      </c>
      <c r="DC368" s="223"/>
      <c r="DD368" s="222">
        <f>AVERAGE(DD367,DD369)</f>
        <v>420</v>
      </c>
      <c r="DE368" s="222">
        <f t="shared" ref="DE368:DF368" si="709">AVERAGE(DE367,DE369)</f>
        <v>580</v>
      </c>
      <c r="DF368" s="222">
        <f t="shared" si="709"/>
        <v>500</v>
      </c>
      <c r="DG368" s="223"/>
      <c r="DH368" s="222">
        <f>AVERAGE(DH367,DH369)</f>
        <v>100</v>
      </c>
      <c r="DI368" s="222">
        <f t="shared" ref="DI368:DJ368" si="710">AVERAGE(DI367,DI369)</f>
        <v>150</v>
      </c>
      <c r="DJ368" s="222">
        <f t="shared" si="710"/>
        <v>125</v>
      </c>
      <c r="DK368" s="223"/>
      <c r="DL368" s="222">
        <f>AVERAGE(DL367,DL369)</f>
        <v>270</v>
      </c>
      <c r="DM368" s="222">
        <f t="shared" ref="DM368:DN368" si="711">AVERAGE(DM367,DM369)</f>
        <v>380</v>
      </c>
      <c r="DN368" s="222">
        <f t="shared" si="711"/>
        <v>325</v>
      </c>
      <c r="DO368" s="223"/>
      <c r="DP368" s="222">
        <f>AVERAGE(DP367,DP369)</f>
        <v>342.5</v>
      </c>
      <c r="DQ368" s="222">
        <f t="shared" ref="DQ368:DR368" si="712">AVERAGE(DQ367,DQ369)</f>
        <v>442.5</v>
      </c>
      <c r="DR368" s="222">
        <f t="shared" si="712"/>
        <v>392.5</v>
      </c>
      <c r="DS368" s="223"/>
      <c r="DT368" s="222">
        <f>AVERAGE(DT367,DT369)</f>
        <v>480</v>
      </c>
      <c r="DU368" s="222">
        <f t="shared" ref="DU368:DV368" si="713">AVERAGE(DU367,DU369)</f>
        <v>620</v>
      </c>
      <c r="DV368" s="222">
        <f t="shared" si="713"/>
        <v>550</v>
      </c>
      <c r="DW368" s="223"/>
      <c r="DX368" s="222">
        <f>AVERAGE(DX367,DX369)</f>
        <v>145</v>
      </c>
      <c r="DY368" s="222">
        <f t="shared" ref="DY368:DZ368" si="714">AVERAGE(DY367,DY369)</f>
        <v>195</v>
      </c>
      <c r="DZ368" s="222">
        <f t="shared" si="714"/>
        <v>170</v>
      </c>
      <c r="EA368" s="223"/>
      <c r="EB368" s="222">
        <f>AVERAGE(EB367,EB369)</f>
        <v>325</v>
      </c>
      <c r="EC368" s="222">
        <f t="shared" ref="EC368:ED368" si="715">AVERAGE(EC367,EC369)</f>
        <v>405</v>
      </c>
      <c r="ED368" s="222">
        <f t="shared" si="715"/>
        <v>365</v>
      </c>
      <c r="EE368" s="223"/>
      <c r="EF368" s="222">
        <f>AVERAGE(EF367,EF369)</f>
        <v>240</v>
      </c>
      <c r="EG368" s="222">
        <f t="shared" ref="EG368:EH368" si="716">AVERAGE(EG367,EG369)</f>
        <v>320</v>
      </c>
      <c r="EH368" s="222">
        <f t="shared" si="716"/>
        <v>280</v>
      </c>
      <c r="EI368" s="223"/>
      <c r="EJ368" s="222">
        <f>AVERAGE(EJ367,EJ369)</f>
        <v>390</v>
      </c>
      <c r="EK368" s="222">
        <f t="shared" ref="EK368:EL368" si="717">AVERAGE(EK367,EK369)</f>
        <v>480</v>
      </c>
      <c r="EL368" s="222">
        <f t="shared" si="717"/>
        <v>435</v>
      </c>
      <c r="EM368" s="223"/>
      <c r="EN368" s="222">
        <f>AVERAGE(EN367,EN369)</f>
        <v>180</v>
      </c>
      <c r="EO368" s="222">
        <f t="shared" ref="EO368:EP368" si="718">AVERAGE(EO367,EO369)</f>
        <v>270</v>
      </c>
      <c r="EP368" s="222">
        <f t="shared" si="718"/>
        <v>225</v>
      </c>
      <c r="EQ368" s="224"/>
      <c r="ER368" s="225"/>
      <c r="ES368" s="222"/>
      <c r="ET368" s="226"/>
      <c r="EU368" s="224"/>
      <c r="EV368" s="222">
        <f>AVERAGE(EV367,EV369)</f>
        <v>150</v>
      </c>
      <c r="EW368" s="222">
        <f t="shared" ref="EW368:EX368" si="719">AVERAGE(EW367,EW369)</f>
        <v>300</v>
      </c>
      <c r="EX368" s="222">
        <f t="shared" si="719"/>
        <v>225</v>
      </c>
      <c r="EY368" s="223"/>
      <c r="EZ368" s="222">
        <f>AVERAGE(EZ367,EZ369)</f>
        <v>450</v>
      </c>
      <c r="FA368" s="222">
        <f t="shared" ref="FA368:FB368" si="720">AVERAGE(FA367,FA369)</f>
        <v>550</v>
      </c>
      <c r="FB368" s="222">
        <f t="shared" si="720"/>
        <v>500</v>
      </c>
      <c r="FC368" s="223"/>
      <c r="FD368" s="222">
        <f>AVERAGE(FD367,FD369)</f>
        <v>100</v>
      </c>
      <c r="FE368" s="222">
        <f t="shared" ref="FE368:FF368" si="721">AVERAGE(FE367,FE369)</f>
        <v>160</v>
      </c>
      <c r="FF368" s="222">
        <f t="shared" si="721"/>
        <v>130</v>
      </c>
      <c r="FG368" s="223"/>
      <c r="FH368" s="222">
        <f>AVERAGE(FH367,FH369)</f>
        <v>190</v>
      </c>
      <c r="FI368" s="222">
        <f t="shared" ref="FI368:FJ368" si="722">AVERAGE(FI367,FI369)</f>
        <v>240</v>
      </c>
      <c r="FJ368" s="222">
        <f t="shared" si="722"/>
        <v>215</v>
      </c>
      <c r="FK368" s="223"/>
      <c r="FL368" s="222">
        <f>AVERAGE(FL367,FL369)</f>
        <v>200</v>
      </c>
      <c r="FM368" s="222">
        <f t="shared" ref="FM368:FN368" si="723">AVERAGE(FM367,FM369)</f>
        <v>300</v>
      </c>
      <c r="FN368" s="222">
        <f t="shared" si="723"/>
        <v>250</v>
      </c>
      <c r="FO368" s="223"/>
      <c r="FP368" s="222">
        <f>AVERAGE(FP367,FP369)</f>
        <v>300</v>
      </c>
      <c r="FQ368" s="222">
        <f t="shared" ref="FQ368:FR368" si="724">AVERAGE(FQ367,FQ369)</f>
        <v>380</v>
      </c>
      <c r="FR368" s="222">
        <f t="shared" si="724"/>
        <v>340</v>
      </c>
      <c r="FS368" s="223"/>
      <c r="FT368" s="222">
        <f>AVERAGE(FT367,FT369)</f>
        <v>100</v>
      </c>
      <c r="FU368" s="222">
        <f t="shared" ref="FU368:FV368" si="725">AVERAGE(FU367,FU369)</f>
        <v>140</v>
      </c>
      <c r="FV368" s="222">
        <f t="shared" si="725"/>
        <v>120</v>
      </c>
      <c r="FW368" s="223"/>
      <c r="FX368" s="222">
        <f>AVERAGE(FX367,FX369)</f>
        <v>200</v>
      </c>
      <c r="FY368" s="222">
        <f t="shared" ref="FY368:FZ368" si="726">AVERAGE(FY367,FY369)</f>
        <v>260</v>
      </c>
      <c r="FZ368" s="222">
        <f t="shared" si="726"/>
        <v>230</v>
      </c>
      <c r="GA368" s="223"/>
    </row>
    <row r="369" spans="1:183" x14ac:dyDescent="0.35">
      <c r="A369" s="2">
        <f t="shared" si="637"/>
        <v>11</v>
      </c>
      <c r="B369" s="2">
        <f t="shared" si="638"/>
        <v>2025</v>
      </c>
      <c r="C369" s="182">
        <f t="shared" si="505"/>
        <v>45975</v>
      </c>
      <c r="D369" s="47">
        <v>320</v>
      </c>
      <c r="E369" s="47">
        <v>460</v>
      </c>
      <c r="F369" s="48">
        <v>390</v>
      </c>
      <c r="G369" s="73" t="s">
        <v>5</v>
      </c>
      <c r="H369" s="83">
        <v>300</v>
      </c>
      <c r="I369" s="47">
        <v>400</v>
      </c>
      <c r="J369" s="48">
        <v>350</v>
      </c>
      <c r="K369" s="73" t="s">
        <v>5</v>
      </c>
      <c r="L369" s="83">
        <v>430</v>
      </c>
      <c r="M369" s="47">
        <v>510</v>
      </c>
      <c r="N369" s="48">
        <v>470</v>
      </c>
      <c r="O369" s="73" t="s">
        <v>5</v>
      </c>
      <c r="P369" s="83">
        <v>150</v>
      </c>
      <c r="Q369" s="47">
        <v>250</v>
      </c>
      <c r="R369" s="48">
        <v>200</v>
      </c>
      <c r="S369" s="73" t="s">
        <v>5</v>
      </c>
      <c r="T369" s="83">
        <v>300</v>
      </c>
      <c r="U369" s="47">
        <v>350</v>
      </c>
      <c r="V369" s="48">
        <v>325</v>
      </c>
      <c r="W369" s="73" t="s">
        <v>5</v>
      </c>
      <c r="X369" s="83">
        <v>220</v>
      </c>
      <c r="Y369" s="47">
        <v>340</v>
      </c>
      <c r="Z369" s="48">
        <v>280</v>
      </c>
      <c r="AA369" s="73" t="s">
        <v>5</v>
      </c>
      <c r="AB369" s="83">
        <v>400</v>
      </c>
      <c r="AC369" s="47">
        <v>500</v>
      </c>
      <c r="AD369" s="48">
        <v>450</v>
      </c>
      <c r="AE369" s="73" t="s">
        <v>5</v>
      </c>
      <c r="AF369" s="83">
        <v>150</v>
      </c>
      <c r="AG369" s="47">
        <v>250</v>
      </c>
      <c r="AH369" s="48">
        <v>200</v>
      </c>
      <c r="AI369" s="73" t="s">
        <v>5</v>
      </c>
      <c r="AJ369" s="83">
        <v>250</v>
      </c>
      <c r="AK369" s="47">
        <v>300</v>
      </c>
      <c r="AL369" s="48">
        <v>275</v>
      </c>
      <c r="AM369" s="73" t="s">
        <v>5</v>
      </c>
      <c r="AN369" s="87">
        <v>270</v>
      </c>
      <c r="AO369" s="47">
        <v>370</v>
      </c>
      <c r="AP369" s="48">
        <v>320</v>
      </c>
      <c r="AQ369" s="76">
        <v>-15</v>
      </c>
      <c r="AR369" s="87">
        <v>425</v>
      </c>
      <c r="AS369" s="47">
        <v>555</v>
      </c>
      <c r="AT369" s="48">
        <v>490</v>
      </c>
      <c r="AU369" s="73" t="s">
        <v>5</v>
      </c>
      <c r="AV369" s="87">
        <v>100</v>
      </c>
      <c r="AW369" s="47">
        <v>160</v>
      </c>
      <c r="AX369" s="48">
        <v>130</v>
      </c>
      <c r="AY369" s="76">
        <v>-10</v>
      </c>
      <c r="AZ369" s="87">
        <v>240</v>
      </c>
      <c r="BA369" s="47">
        <v>340</v>
      </c>
      <c r="BB369" s="48">
        <v>290</v>
      </c>
      <c r="BC369" s="76">
        <v>-30</v>
      </c>
      <c r="BD369" s="83">
        <v>360</v>
      </c>
      <c r="BE369" s="47">
        <v>480</v>
      </c>
      <c r="BF369" s="48">
        <v>420</v>
      </c>
      <c r="BG369" s="76">
        <v>-15</v>
      </c>
      <c r="BH369" s="83">
        <v>500</v>
      </c>
      <c r="BI369" s="47">
        <v>640</v>
      </c>
      <c r="BJ369" s="48">
        <v>570</v>
      </c>
      <c r="BK369" s="73" t="s">
        <v>5</v>
      </c>
      <c r="BL369" s="83">
        <v>210</v>
      </c>
      <c r="BM369" s="47">
        <v>260</v>
      </c>
      <c r="BN369" s="48">
        <v>235</v>
      </c>
      <c r="BO369" s="76">
        <v>-10</v>
      </c>
      <c r="BP369" s="83">
        <v>350</v>
      </c>
      <c r="BQ369" s="47">
        <v>470</v>
      </c>
      <c r="BR369" s="48">
        <v>410</v>
      </c>
      <c r="BS369" s="76">
        <v>-30</v>
      </c>
      <c r="BT369" s="83">
        <v>275</v>
      </c>
      <c r="BU369" s="47">
        <v>395</v>
      </c>
      <c r="BV369" s="48">
        <v>335</v>
      </c>
      <c r="BW369" s="76">
        <v>-10</v>
      </c>
      <c r="BX369" s="83">
        <v>410</v>
      </c>
      <c r="BY369" s="47">
        <v>570</v>
      </c>
      <c r="BZ369" s="48">
        <v>490</v>
      </c>
      <c r="CA369" s="73" t="s">
        <v>5</v>
      </c>
      <c r="CB369" s="83">
        <v>90</v>
      </c>
      <c r="CC369" s="47">
        <v>110</v>
      </c>
      <c r="CD369" s="48">
        <v>100</v>
      </c>
      <c r="CE369" s="73" t="s">
        <v>5</v>
      </c>
      <c r="CF369" s="83">
        <v>240</v>
      </c>
      <c r="CG369" s="47">
        <v>400</v>
      </c>
      <c r="CH369" s="48">
        <v>320</v>
      </c>
      <c r="CI369" s="73" t="s">
        <v>5</v>
      </c>
      <c r="CJ369" s="83">
        <v>305</v>
      </c>
      <c r="CK369" s="47">
        <v>455</v>
      </c>
      <c r="CL369" s="48">
        <v>380</v>
      </c>
      <c r="CM369" s="76">
        <v>-10</v>
      </c>
      <c r="CN369" s="83">
        <v>490</v>
      </c>
      <c r="CO369" s="47">
        <v>600</v>
      </c>
      <c r="CP369" s="48">
        <v>545</v>
      </c>
      <c r="CQ369" s="73" t="s">
        <v>5</v>
      </c>
      <c r="CR369" s="83">
        <v>115</v>
      </c>
      <c r="CS369" s="47">
        <v>175</v>
      </c>
      <c r="CT369" s="48">
        <v>145</v>
      </c>
      <c r="CU369" s="73" t="s">
        <v>5</v>
      </c>
      <c r="CV369" s="83">
        <v>280</v>
      </c>
      <c r="CW369" s="47">
        <v>440</v>
      </c>
      <c r="CX369" s="48">
        <v>360</v>
      </c>
      <c r="CY369" s="73" t="s">
        <v>5</v>
      </c>
      <c r="CZ369" s="83">
        <v>295</v>
      </c>
      <c r="DA369" s="47">
        <v>435</v>
      </c>
      <c r="DB369" s="48">
        <v>365</v>
      </c>
      <c r="DC369" s="76">
        <v>-10</v>
      </c>
      <c r="DD369" s="83">
        <v>420</v>
      </c>
      <c r="DE369" s="47">
        <v>580</v>
      </c>
      <c r="DF369" s="48">
        <v>500</v>
      </c>
      <c r="DG369" s="73" t="s">
        <v>5</v>
      </c>
      <c r="DH369" s="83">
        <v>100</v>
      </c>
      <c r="DI369" s="47">
        <v>150</v>
      </c>
      <c r="DJ369" s="48">
        <v>125</v>
      </c>
      <c r="DK369" s="228" t="s">
        <v>5</v>
      </c>
      <c r="DL369" s="83">
        <v>270</v>
      </c>
      <c r="DM369" s="47">
        <v>380</v>
      </c>
      <c r="DN369" s="48">
        <v>325</v>
      </c>
      <c r="DO369" s="228" t="s">
        <v>5</v>
      </c>
      <c r="DP369" s="83">
        <v>340</v>
      </c>
      <c r="DQ369" s="47">
        <v>440</v>
      </c>
      <c r="DR369" s="48">
        <v>390</v>
      </c>
      <c r="DS369" s="92">
        <v>-5</v>
      </c>
      <c r="DT369" s="83">
        <v>480</v>
      </c>
      <c r="DU369" s="47">
        <v>620</v>
      </c>
      <c r="DV369" s="48">
        <v>550</v>
      </c>
      <c r="DW369" s="228" t="s">
        <v>5</v>
      </c>
      <c r="DX369" s="83">
        <v>140</v>
      </c>
      <c r="DY369" s="47">
        <v>190</v>
      </c>
      <c r="DZ369" s="48">
        <v>165</v>
      </c>
      <c r="EA369" s="92">
        <v>-10</v>
      </c>
      <c r="EB369" s="83">
        <v>325</v>
      </c>
      <c r="EC369" s="47">
        <v>405</v>
      </c>
      <c r="ED369" s="48">
        <v>365</v>
      </c>
      <c r="EE369" s="228" t="s">
        <v>5</v>
      </c>
      <c r="EF369" s="83">
        <v>240</v>
      </c>
      <c r="EG369" s="47">
        <v>320</v>
      </c>
      <c r="EH369" s="48">
        <v>280</v>
      </c>
      <c r="EI369" s="228" t="s">
        <v>5</v>
      </c>
      <c r="EJ369" s="83">
        <v>390</v>
      </c>
      <c r="EK369" s="47">
        <v>480</v>
      </c>
      <c r="EL369" s="48">
        <v>435</v>
      </c>
      <c r="EM369" s="228" t="s">
        <v>5</v>
      </c>
      <c r="EN369" s="83">
        <v>180</v>
      </c>
      <c r="EO369" s="47">
        <v>270</v>
      </c>
      <c r="EP369" s="48">
        <v>225</v>
      </c>
      <c r="EQ369" s="228" t="s">
        <v>5</v>
      </c>
      <c r="ER369" s="78" t="s">
        <v>0</v>
      </c>
      <c r="ES369" s="54" t="s">
        <v>0</v>
      </c>
      <c r="ET369" s="61" t="s">
        <v>0</v>
      </c>
      <c r="EU369" s="228" t="s">
        <v>0</v>
      </c>
      <c r="EV369" s="83">
        <v>150</v>
      </c>
      <c r="EW369" s="47">
        <v>300</v>
      </c>
      <c r="EX369" s="48">
        <v>225</v>
      </c>
      <c r="EY369" s="73" t="s">
        <v>5</v>
      </c>
      <c r="EZ369" s="83">
        <v>450</v>
      </c>
      <c r="FA369" s="47">
        <v>550</v>
      </c>
      <c r="FB369" s="48">
        <v>500</v>
      </c>
      <c r="FC369" s="73" t="s">
        <v>5</v>
      </c>
      <c r="FD369" s="83">
        <v>100</v>
      </c>
      <c r="FE369" s="47">
        <v>160</v>
      </c>
      <c r="FF369" s="48">
        <v>130</v>
      </c>
      <c r="FG369" s="73" t="s">
        <v>5</v>
      </c>
      <c r="FH369" s="83">
        <v>190</v>
      </c>
      <c r="FI369" s="47">
        <v>240</v>
      </c>
      <c r="FJ369" s="48">
        <v>215</v>
      </c>
      <c r="FK369" s="73" t="s">
        <v>5</v>
      </c>
      <c r="FL369" s="83">
        <v>200</v>
      </c>
      <c r="FM369" s="47">
        <v>300</v>
      </c>
      <c r="FN369" s="48">
        <v>250</v>
      </c>
      <c r="FO369" s="73" t="s">
        <v>5</v>
      </c>
      <c r="FP369" s="83">
        <v>300</v>
      </c>
      <c r="FQ369" s="47">
        <v>380</v>
      </c>
      <c r="FR369" s="48">
        <v>340</v>
      </c>
      <c r="FS369" s="73" t="s">
        <v>5</v>
      </c>
      <c r="FT369" s="83">
        <v>100</v>
      </c>
      <c r="FU369" s="47">
        <v>140</v>
      </c>
      <c r="FV369" s="48">
        <v>120</v>
      </c>
      <c r="FW369" s="73" t="s">
        <v>5</v>
      </c>
      <c r="FX369" s="83">
        <v>200</v>
      </c>
      <c r="FY369" s="47">
        <v>260</v>
      </c>
      <c r="FZ369" s="48">
        <v>230</v>
      </c>
      <c r="GA369" s="73" t="s">
        <v>5</v>
      </c>
    </row>
    <row r="370" spans="1:183" x14ac:dyDescent="0.35">
      <c r="A370" s="2">
        <f t="shared" si="637"/>
        <v>11</v>
      </c>
      <c r="B370" s="2">
        <f t="shared" si="638"/>
        <v>2025</v>
      </c>
      <c r="C370" s="182">
        <f t="shared" si="505"/>
        <v>45982</v>
      </c>
      <c r="D370" s="47">
        <v>320</v>
      </c>
      <c r="E370" s="47">
        <v>460</v>
      </c>
      <c r="F370" s="48">
        <v>390</v>
      </c>
      <c r="G370" s="73" t="s">
        <v>5</v>
      </c>
      <c r="H370" s="83">
        <v>300</v>
      </c>
      <c r="I370" s="47">
        <v>400</v>
      </c>
      <c r="J370" s="48">
        <v>350</v>
      </c>
      <c r="K370" s="73" t="s">
        <v>5</v>
      </c>
      <c r="L370" s="83">
        <v>450</v>
      </c>
      <c r="M370" s="47">
        <v>600</v>
      </c>
      <c r="N370" s="48">
        <v>525</v>
      </c>
      <c r="O370" s="235">
        <v>55</v>
      </c>
      <c r="P370" s="83">
        <v>150</v>
      </c>
      <c r="Q370" s="47">
        <v>200</v>
      </c>
      <c r="R370" s="48">
        <v>175</v>
      </c>
      <c r="S370" s="73">
        <v>-25</v>
      </c>
      <c r="T370" s="83">
        <v>250</v>
      </c>
      <c r="U370" s="47">
        <v>300</v>
      </c>
      <c r="V370" s="48">
        <v>275</v>
      </c>
      <c r="W370" s="73">
        <v>-50</v>
      </c>
      <c r="X370" s="83">
        <v>220</v>
      </c>
      <c r="Y370" s="47">
        <v>340</v>
      </c>
      <c r="Z370" s="48">
        <v>280</v>
      </c>
      <c r="AA370" s="73" t="s">
        <v>5</v>
      </c>
      <c r="AB370" s="83">
        <v>400</v>
      </c>
      <c r="AC370" s="47">
        <v>500</v>
      </c>
      <c r="AD370" s="48">
        <v>450</v>
      </c>
      <c r="AE370" s="73" t="s">
        <v>5</v>
      </c>
      <c r="AF370" s="83">
        <v>150</v>
      </c>
      <c r="AG370" s="47">
        <v>250</v>
      </c>
      <c r="AH370" s="48">
        <v>200</v>
      </c>
      <c r="AI370" s="73" t="s">
        <v>5</v>
      </c>
      <c r="AJ370" s="83">
        <v>250</v>
      </c>
      <c r="AK370" s="47">
        <v>300</v>
      </c>
      <c r="AL370" s="48">
        <v>275</v>
      </c>
      <c r="AM370" s="73" t="s">
        <v>5</v>
      </c>
      <c r="AN370" s="87">
        <v>265</v>
      </c>
      <c r="AO370" s="47">
        <v>365</v>
      </c>
      <c r="AP370" s="48">
        <v>315</v>
      </c>
      <c r="AQ370" s="73">
        <v>-5</v>
      </c>
      <c r="AR370" s="87">
        <v>425</v>
      </c>
      <c r="AS370" s="47">
        <v>555</v>
      </c>
      <c r="AT370" s="48">
        <v>490</v>
      </c>
      <c r="AU370" s="73" t="s">
        <v>5</v>
      </c>
      <c r="AV370" s="87">
        <v>90</v>
      </c>
      <c r="AW370" s="47">
        <v>150</v>
      </c>
      <c r="AX370" s="48">
        <v>120</v>
      </c>
      <c r="AY370" s="73">
        <v>-10</v>
      </c>
      <c r="AZ370" s="87">
        <v>230</v>
      </c>
      <c r="BA370" s="47">
        <v>330</v>
      </c>
      <c r="BB370" s="48">
        <v>280</v>
      </c>
      <c r="BC370" s="73">
        <v>-10</v>
      </c>
      <c r="BD370" s="83">
        <v>355</v>
      </c>
      <c r="BE370" s="47">
        <v>475</v>
      </c>
      <c r="BF370" s="48">
        <v>415</v>
      </c>
      <c r="BG370" s="73">
        <v>-5</v>
      </c>
      <c r="BH370" s="83">
        <v>500</v>
      </c>
      <c r="BI370" s="47">
        <v>640</v>
      </c>
      <c r="BJ370" s="48">
        <v>570</v>
      </c>
      <c r="BK370" s="73" t="s">
        <v>5</v>
      </c>
      <c r="BL370" s="83">
        <v>200</v>
      </c>
      <c r="BM370" s="54">
        <v>250</v>
      </c>
      <c r="BN370" s="48">
        <v>225</v>
      </c>
      <c r="BO370" s="73">
        <v>-10</v>
      </c>
      <c r="BP370" s="83">
        <v>340</v>
      </c>
      <c r="BQ370" s="47">
        <v>460</v>
      </c>
      <c r="BR370" s="48">
        <v>400</v>
      </c>
      <c r="BS370" s="73">
        <v>-10</v>
      </c>
      <c r="BT370" s="83">
        <v>270</v>
      </c>
      <c r="BU370" s="47">
        <v>390</v>
      </c>
      <c r="BV370" s="48">
        <v>330</v>
      </c>
      <c r="BW370" s="73">
        <v>-5</v>
      </c>
      <c r="BX370" s="83">
        <v>410</v>
      </c>
      <c r="BY370" s="47">
        <v>570</v>
      </c>
      <c r="BZ370" s="48">
        <v>490</v>
      </c>
      <c r="CA370" s="73" t="s">
        <v>5</v>
      </c>
      <c r="CB370" s="83">
        <v>80</v>
      </c>
      <c r="CC370" s="47">
        <v>100</v>
      </c>
      <c r="CD370" s="48">
        <v>90</v>
      </c>
      <c r="CE370" s="73">
        <v>-10</v>
      </c>
      <c r="CF370" s="83">
        <v>230</v>
      </c>
      <c r="CG370" s="47">
        <v>390</v>
      </c>
      <c r="CH370" s="48">
        <v>310</v>
      </c>
      <c r="CI370" s="73">
        <v>-10</v>
      </c>
      <c r="CJ370" s="83">
        <v>300</v>
      </c>
      <c r="CK370" s="47">
        <v>450</v>
      </c>
      <c r="CL370" s="48">
        <v>375</v>
      </c>
      <c r="CM370" s="73">
        <v>-5</v>
      </c>
      <c r="CN370" s="83">
        <v>490</v>
      </c>
      <c r="CO370" s="47">
        <v>600</v>
      </c>
      <c r="CP370" s="48">
        <v>545</v>
      </c>
      <c r="CQ370" s="73" t="s">
        <v>5</v>
      </c>
      <c r="CR370" s="83">
        <v>105</v>
      </c>
      <c r="CS370" s="47">
        <v>165</v>
      </c>
      <c r="CT370" s="48">
        <v>135</v>
      </c>
      <c r="CU370" s="73">
        <v>-10</v>
      </c>
      <c r="CV370" s="83">
        <v>270</v>
      </c>
      <c r="CW370" s="47">
        <v>430</v>
      </c>
      <c r="CX370" s="48">
        <v>350</v>
      </c>
      <c r="CY370" s="73">
        <v>-10</v>
      </c>
      <c r="CZ370" s="83">
        <v>290</v>
      </c>
      <c r="DA370" s="47">
        <v>430</v>
      </c>
      <c r="DB370" s="48">
        <v>360</v>
      </c>
      <c r="DC370" s="73">
        <v>-5</v>
      </c>
      <c r="DD370" s="83">
        <v>420</v>
      </c>
      <c r="DE370" s="47">
        <v>580</v>
      </c>
      <c r="DF370" s="48">
        <v>500</v>
      </c>
      <c r="DG370" s="73" t="s">
        <v>5</v>
      </c>
      <c r="DH370" s="83">
        <v>90</v>
      </c>
      <c r="DI370" s="47">
        <v>140</v>
      </c>
      <c r="DJ370" s="48">
        <v>115</v>
      </c>
      <c r="DK370" s="92">
        <v>-10</v>
      </c>
      <c r="DL370" s="83">
        <v>260</v>
      </c>
      <c r="DM370" s="47">
        <v>370</v>
      </c>
      <c r="DN370" s="48">
        <v>315</v>
      </c>
      <c r="DO370" s="92">
        <v>-10</v>
      </c>
      <c r="DP370" s="83">
        <v>340</v>
      </c>
      <c r="DQ370" s="47">
        <v>440</v>
      </c>
      <c r="DR370" s="48">
        <v>390</v>
      </c>
      <c r="DS370" s="228" t="s">
        <v>5</v>
      </c>
      <c r="DT370" s="83">
        <v>480</v>
      </c>
      <c r="DU370" s="47">
        <v>620</v>
      </c>
      <c r="DV370" s="48">
        <v>550</v>
      </c>
      <c r="DW370" s="228" t="s">
        <v>5</v>
      </c>
      <c r="DX370" s="83">
        <v>140</v>
      </c>
      <c r="DY370" s="47">
        <v>190</v>
      </c>
      <c r="DZ370" s="48">
        <v>165</v>
      </c>
      <c r="EA370" s="228" t="s">
        <v>5</v>
      </c>
      <c r="EB370" s="83">
        <v>325</v>
      </c>
      <c r="EC370" s="47">
        <v>405</v>
      </c>
      <c r="ED370" s="48">
        <v>365</v>
      </c>
      <c r="EE370" s="228" t="s">
        <v>5</v>
      </c>
      <c r="EF370" s="83">
        <v>240</v>
      </c>
      <c r="EG370" s="47">
        <v>320</v>
      </c>
      <c r="EH370" s="48">
        <v>280</v>
      </c>
      <c r="EI370" s="228" t="s">
        <v>5</v>
      </c>
      <c r="EJ370" s="83">
        <v>390</v>
      </c>
      <c r="EK370" s="47">
        <v>480</v>
      </c>
      <c r="EL370" s="48">
        <v>435</v>
      </c>
      <c r="EM370" s="228" t="s">
        <v>5</v>
      </c>
      <c r="EN370" s="83">
        <v>180</v>
      </c>
      <c r="EO370" s="47">
        <v>270</v>
      </c>
      <c r="EP370" s="48">
        <v>225</v>
      </c>
      <c r="EQ370" s="228" t="s">
        <v>5</v>
      </c>
      <c r="ER370" s="78" t="s">
        <v>0</v>
      </c>
      <c r="ES370" s="54" t="s">
        <v>0</v>
      </c>
      <c r="ET370" s="61" t="s">
        <v>0</v>
      </c>
      <c r="EU370" s="228" t="s">
        <v>0</v>
      </c>
      <c r="EV370" s="83">
        <v>150</v>
      </c>
      <c r="EW370" s="47">
        <v>300</v>
      </c>
      <c r="EX370" s="48">
        <v>225</v>
      </c>
      <c r="EY370" s="73" t="s">
        <v>5</v>
      </c>
      <c r="EZ370" s="83">
        <v>450</v>
      </c>
      <c r="FA370" s="47">
        <v>550</v>
      </c>
      <c r="FB370" s="48">
        <v>500</v>
      </c>
      <c r="FC370" s="73" t="s">
        <v>5</v>
      </c>
      <c r="FD370" s="83">
        <v>100</v>
      </c>
      <c r="FE370" s="47">
        <v>160</v>
      </c>
      <c r="FF370" s="48">
        <v>130</v>
      </c>
      <c r="FG370" s="73" t="s">
        <v>5</v>
      </c>
      <c r="FH370" s="83">
        <v>180</v>
      </c>
      <c r="FI370" s="47">
        <v>230</v>
      </c>
      <c r="FJ370" s="48">
        <v>205</v>
      </c>
      <c r="FK370" s="73">
        <v>-10</v>
      </c>
      <c r="FL370" s="83">
        <v>200</v>
      </c>
      <c r="FM370" s="47">
        <v>300</v>
      </c>
      <c r="FN370" s="48">
        <v>250</v>
      </c>
      <c r="FO370" s="73" t="s">
        <v>5</v>
      </c>
      <c r="FP370" s="83">
        <v>300</v>
      </c>
      <c r="FQ370" s="47">
        <v>380</v>
      </c>
      <c r="FR370" s="48">
        <v>340</v>
      </c>
      <c r="FS370" s="73" t="s">
        <v>5</v>
      </c>
      <c r="FT370" s="83">
        <v>100</v>
      </c>
      <c r="FU370" s="47">
        <v>140</v>
      </c>
      <c r="FV370" s="48">
        <v>120</v>
      </c>
      <c r="FW370" s="73" t="s">
        <v>5</v>
      </c>
      <c r="FX370" s="83">
        <v>200</v>
      </c>
      <c r="FY370" s="47">
        <v>260</v>
      </c>
      <c r="FZ370" s="48">
        <v>230</v>
      </c>
      <c r="GA370" s="73" t="s">
        <v>5</v>
      </c>
    </row>
    <row r="371" spans="1:183" x14ac:dyDescent="0.35">
      <c r="A371" s="2">
        <f t="shared" si="637"/>
        <v>1</v>
      </c>
      <c r="B371" s="2">
        <f t="shared" si="638"/>
        <v>1900</v>
      </c>
    </row>
    <row r="372" spans="1:183" x14ac:dyDescent="0.35">
      <c r="A372" s="2">
        <f t="shared" si="637"/>
        <v>1</v>
      </c>
      <c r="B372" s="2">
        <f t="shared" si="638"/>
        <v>1900</v>
      </c>
    </row>
    <row r="373" spans="1:183" x14ac:dyDescent="0.35">
      <c r="A373" s="2">
        <f t="shared" si="637"/>
        <v>1</v>
      </c>
      <c r="B373" s="2">
        <f t="shared" si="638"/>
        <v>1900</v>
      </c>
    </row>
    <row r="374" spans="1:183" x14ac:dyDescent="0.35">
      <c r="A374" s="2">
        <f t="shared" si="637"/>
        <v>1</v>
      </c>
      <c r="B374" s="2">
        <f t="shared" si="638"/>
        <v>1900</v>
      </c>
    </row>
    <row r="375" spans="1:183" x14ac:dyDescent="0.35">
      <c r="A375" s="2">
        <f t="shared" si="637"/>
        <v>1</v>
      </c>
      <c r="B375" s="2">
        <f t="shared" si="638"/>
        <v>1900</v>
      </c>
    </row>
    <row r="376" spans="1:183" x14ac:dyDescent="0.35">
      <c r="A376" s="2">
        <f t="shared" si="637"/>
        <v>1</v>
      </c>
      <c r="B376" s="2">
        <f t="shared" si="638"/>
        <v>1900</v>
      </c>
    </row>
    <row r="377" spans="1:183" x14ac:dyDescent="0.35">
      <c r="A377" s="2">
        <f t="shared" si="637"/>
        <v>1</v>
      </c>
      <c r="B377" s="2">
        <f t="shared" si="638"/>
        <v>1900</v>
      </c>
    </row>
    <row r="378" spans="1:183" x14ac:dyDescent="0.35">
      <c r="A378" s="2">
        <f t="shared" si="637"/>
        <v>1</v>
      </c>
      <c r="B378" s="2">
        <f t="shared" si="638"/>
        <v>1900</v>
      </c>
    </row>
    <row r="379" spans="1:183" x14ac:dyDescent="0.35">
      <c r="A379" s="2">
        <f t="shared" si="637"/>
        <v>1</v>
      </c>
      <c r="B379" s="2">
        <f t="shared" si="638"/>
        <v>1900</v>
      </c>
    </row>
    <row r="380" spans="1:183" x14ac:dyDescent="0.35">
      <c r="A380" s="2">
        <f t="shared" si="637"/>
        <v>1</v>
      </c>
      <c r="B380" s="2">
        <f t="shared" si="638"/>
        <v>1900</v>
      </c>
    </row>
    <row r="381" spans="1:183" x14ac:dyDescent="0.35">
      <c r="A381" s="2">
        <f t="shared" si="637"/>
        <v>1</v>
      </c>
      <c r="B381" s="2">
        <f t="shared" si="638"/>
        <v>1900</v>
      </c>
    </row>
    <row r="382" spans="1:183" x14ac:dyDescent="0.35">
      <c r="A382" s="2">
        <f t="shared" si="637"/>
        <v>1</v>
      </c>
      <c r="B382" s="2">
        <f t="shared" si="638"/>
        <v>1900</v>
      </c>
    </row>
    <row r="383" spans="1:183" x14ac:dyDescent="0.35">
      <c r="A383" s="2">
        <f t="shared" si="637"/>
        <v>1</v>
      </c>
      <c r="B383" s="2">
        <f t="shared" si="638"/>
        <v>1900</v>
      </c>
    </row>
    <row r="384" spans="1:183" x14ac:dyDescent="0.35">
      <c r="A384" s="2">
        <f t="shared" si="637"/>
        <v>1</v>
      </c>
      <c r="B384" s="2">
        <f t="shared" si="638"/>
        <v>1900</v>
      </c>
    </row>
    <row r="385" spans="1:2" x14ac:dyDescent="0.35">
      <c r="A385" s="2">
        <f t="shared" si="637"/>
        <v>1</v>
      </c>
      <c r="B385" s="2">
        <f t="shared" si="638"/>
        <v>1900</v>
      </c>
    </row>
    <row r="386" spans="1:2" x14ac:dyDescent="0.35">
      <c r="A386" s="2">
        <f t="shared" si="637"/>
        <v>1</v>
      </c>
      <c r="B386" s="2">
        <f t="shared" si="638"/>
        <v>1900</v>
      </c>
    </row>
    <row r="387" spans="1:2" x14ac:dyDescent="0.35">
      <c r="A387" s="2">
        <f t="shared" si="637"/>
        <v>1</v>
      </c>
      <c r="B387" s="2">
        <f t="shared" si="638"/>
        <v>1900</v>
      </c>
    </row>
    <row r="388" spans="1:2" x14ac:dyDescent="0.35">
      <c r="A388" s="2">
        <f t="shared" si="637"/>
        <v>1</v>
      </c>
      <c r="B388" s="2">
        <f t="shared" si="638"/>
        <v>1900</v>
      </c>
    </row>
    <row r="389" spans="1:2" x14ac:dyDescent="0.35">
      <c r="A389" s="2">
        <f t="shared" si="637"/>
        <v>1</v>
      </c>
      <c r="B389" s="2">
        <f t="shared" si="638"/>
        <v>1900</v>
      </c>
    </row>
    <row r="390" spans="1:2" x14ac:dyDescent="0.35">
      <c r="A390" s="2">
        <f t="shared" si="637"/>
        <v>1</v>
      </c>
      <c r="B390" s="2">
        <f t="shared" si="638"/>
        <v>1900</v>
      </c>
    </row>
    <row r="391" spans="1:2" x14ac:dyDescent="0.35">
      <c r="A391" s="2">
        <f t="shared" si="637"/>
        <v>1</v>
      </c>
      <c r="B391" s="2">
        <f t="shared" si="638"/>
        <v>1900</v>
      </c>
    </row>
    <row r="392" spans="1:2" x14ac:dyDescent="0.35">
      <c r="A392" s="2">
        <f t="shared" si="637"/>
        <v>1</v>
      </c>
      <c r="B392" s="2">
        <f t="shared" si="638"/>
        <v>1900</v>
      </c>
    </row>
    <row r="393" spans="1:2" x14ac:dyDescent="0.35">
      <c r="A393" s="2">
        <f t="shared" si="637"/>
        <v>1</v>
      </c>
      <c r="B393" s="2">
        <f t="shared" si="638"/>
        <v>1900</v>
      </c>
    </row>
    <row r="394" spans="1:2" x14ac:dyDescent="0.35">
      <c r="A394" s="2">
        <f t="shared" si="637"/>
        <v>1</v>
      </c>
      <c r="B394" s="2">
        <f t="shared" si="638"/>
        <v>1900</v>
      </c>
    </row>
    <row r="395" spans="1:2" x14ac:dyDescent="0.35">
      <c r="A395" s="2">
        <f t="shared" si="637"/>
        <v>1</v>
      </c>
      <c r="B395" s="2">
        <f t="shared" si="638"/>
        <v>1900</v>
      </c>
    </row>
    <row r="396" spans="1:2" x14ac:dyDescent="0.35">
      <c r="A396" s="2">
        <f t="shared" si="637"/>
        <v>1</v>
      </c>
      <c r="B396" s="2">
        <f t="shared" si="638"/>
        <v>1900</v>
      </c>
    </row>
    <row r="397" spans="1:2" x14ac:dyDescent="0.35">
      <c r="A397" s="2">
        <f t="shared" si="637"/>
        <v>1</v>
      </c>
      <c r="B397" s="2">
        <f t="shared" si="638"/>
        <v>1900</v>
      </c>
    </row>
    <row r="398" spans="1:2" x14ac:dyDescent="0.35">
      <c r="A398" s="2">
        <f t="shared" si="637"/>
        <v>1</v>
      </c>
      <c r="B398" s="2">
        <f t="shared" si="638"/>
        <v>1900</v>
      </c>
    </row>
    <row r="399" spans="1:2" x14ac:dyDescent="0.35">
      <c r="A399" s="2">
        <f t="shared" si="637"/>
        <v>1</v>
      </c>
      <c r="B399" s="2">
        <f t="shared" si="638"/>
        <v>1900</v>
      </c>
    </row>
    <row r="400" spans="1:2" x14ac:dyDescent="0.35">
      <c r="A400" s="2">
        <f t="shared" si="637"/>
        <v>1</v>
      </c>
      <c r="B400" s="2">
        <f t="shared" si="638"/>
        <v>1900</v>
      </c>
    </row>
    <row r="401" spans="1:172" x14ac:dyDescent="0.35">
      <c r="A401" s="2">
        <f t="shared" si="637"/>
        <v>1</v>
      </c>
      <c r="B401" s="2">
        <f t="shared" si="638"/>
        <v>1900</v>
      </c>
    </row>
    <row r="402" spans="1:172" x14ac:dyDescent="0.35">
      <c r="A402" s="2">
        <f t="shared" si="637"/>
        <v>1</v>
      </c>
      <c r="B402" s="2">
        <f t="shared" si="638"/>
        <v>1900</v>
      </c>
    </row>
    <row r="403" spans="1:172" x14ac:dyDescent="0.35">
      <c r="A403" s="2">
        <f t="shared" si="637"/>
        <v>1</v>
      </c>
      <c r="B403" s="2">
        <f t="shared" si="638"/>
        <v>1900</v>
      </c>
    </row>
    <row r="404" spans="1:172" x14ac:dyDescent="0.35">
      <c r="A404" s="2">
        <f t="shared" si="637"/>
        <v>1</v>
      </c>
      <c r="B404" s="2">
        <f t="shared" si="638"/>
        <v>1900</v>
      </c>
      <c r="FP404" s="47"/>
    </row>
    <row r="405" spans="1:172" x14ac:dyDescent="0.35">
      <c r="A405" s="2">
        <f t="shared" si="637"/>
        <v>1</v>
      </c>
      <c r="B405" s="2">
        <f t="shared" si="638"/>
        <v>1900</v>
      </c>
      <c r="FP405" s="47"/>
    </row>
    <row r="406" spans="1:172" x14ac:dyDescent="0.35">
      <c r="A406" s="2">
        <f t="shared" si="637"/>
        <v>1</v>
      </c>
      <c r="B406" s="2">
        <f t="shared" si="638"/>
        <v>1900</v>
      </c>
      <c r="FP406" s="47"/>
    </row>
    <row r="407" spans="1:172" x14ac:dyDescent="0.35">
      <c r="A407" s="2">
        <f t="shared" si="637"/>
        <v>1</v>
      </c>
      <c r="B407" s="2">
        <f t="shared" si="638"/>
        <v>1900</v>
      </c>
      <c r="FP407" s="47"/>
    </row>
    <row r="408" spans="1:172" x14ac:dyDescent="0.35">
      <c r="A408" s="2">
        <f t="shared" si="637"/>
        <v>1</v>
      </c>
      <c r="B408" s="2">
        <f t="shared" si="638"/>
        <v>1900</v>
      </c>
      <c r="FP408" s="47"/>
    </row>
    <row r="409" spans="1:172" x14ac:dyDescent="0.35">
      <c r="A409" s="2">
        <f t="shared" si="637"/>
        <v>1</v>
      </c>
      <c r="B409" s="2">
        <f t="shared" si="638"/>
        <v>1900</v>
      </c>
      <c r="FP409" s="47"/>
    </row>
    <row r="410" spans="1:172" x14ac:dyDescent="0.35">
      <c r="A410" s="2">
        <f t="shared" si="637"/>
        <v>1</v>
      </c>
      <c r="B410" s="2">
        <f t="shared" si="638"/>
        <v>1900</v>
      </c>
      <c r="AZ410" s="159"/>
      <c r="FP410" s="47"/>
    </row>
    <row r="411" spans="1:172" x14ac:dyDescent="0.35">
      <c r="A411" s="2">
        <f t="shared" si="637"/>
        <v>1</v>
      </c>
      <c r="B411" s="2">
        <f t="shared" si="638"/>
        <v>1900</v>
      </c>
      <c r="AZ411" s="159"/>
      <c r="FP411" s="47"/>
    </row>
    <row r="412" spans="1:172" x14ac:dyDescent="0.35">
      <c r="A412" s="2">
        <f t="shared" si="637"/>
        <v>1</v>
      </c>
      <c r="B412" s="2">
        <f t="shared" si="638"/>
        <v>1900</v>
      </c>
      <c r="AZ412" s="159"/>
      <c r="FP412" s="47"/>
    </row>
    <row r="413" spans="1:172" x14ac:dyDescent="0.35">
      <c r="A413" s="2">
        <f t="shared" si="637"/>
        <v>1</v>
      </c>
      <c r="B413" s="2">
        <f t="shared" si="638"/>
        <v>1900</v>
      </c>
      <c r="AZ413" s="159"/>
      <c r="FP413" s="47"/>
    </row>
    <row r="414" spans="1:172" x14ac:dyDescent="0.35">
      <c r="A414" s="2">
        <f t="shared" si="637"/>
        <v>1</v>
      </c>
      <c r="B414" s="2">
        <f t="shared" si="638"/>
        <v>1900</v>
      </c>
      <c r="AZ414" s="159"/>
      <c r="FP414" s="47"/>
    </row>
    <row r="415" spans="1:172" x14ac:dyDescent="0.35">
      <c r="A415" s="2">
        <f t="shared" si="637"/>
        <v>1</v>
      </c>
      <c r="B415" s="2">
        <f t="shared" si="638"/>
        <v>1900</v>
      </c>
      <c r="AZ415" s="159"/>
      <c r="FP415" s="47"/>
    </row>
    <row r="416" spans="1:172" x14ac:dyDescent="0.35">
      <c r="A416" s="2">
        <f t="shared" si="637"/>
        <v>1</v>
      </c>
      <c r="B416" s="2">
        <f t="shared" si="638"/>
        <v>1900</v>
      </c>
      <c r="AZ416" s="159"/>
      <c r="FP416" s="47"/>
    </row>
    <row r="417" spans="1:172" x14ac:dyDescent="0.35">
      <c r="A417" s="2">
        <f t="shared" si="637"/>
        <v>1</v>
      </c>
      <c r="B417" s="2">
        <f t="shared" si="638"/>
        <v>1900</v>
      </c>
      <c r="AZ417" s="159"/>
      <c r="FP417" s="47"/>
    </row>
    <row r="418" spans="1:172" x14ac:dyDescent="0.35">
      <c r="A418" s="2">
        <f t="shared" si="637"/>
        <v>1</v>
      </c>
      <c r="B418" s="2">
        <f t="shared" si="638"/>
        <v>1900</v>
      </c>
      <c r="AZ418" s="159"/>
      <c r="FP418" s="47"/>
    </row>
    <row r="419" spans="1:172" x14ac:dyDescent="0.35">
      <c r="A419" s="2">
        <f t="shared" si="637"/>
        <v>1</v>
      </c>
      <c r="B419" s="2">
        <f t="shared" si="638"/>
        <v>1900</v>
      </c>
      <c r="AZ419" s="159"/>
      <c r="FP419" s="47"/>
    </row>
    <row r="420" spans="1:172" x14ac:dyDescent="0.35">
      <c r="A420" s="2">
        <f t="shared" si="637"/>
        <v>1</v>
      </c>
      <c r="B420" s="2">
        <f t="shared" si="638"/>
        <v>1900</v>
      </c>
      <c r="AZ420" s="159"/>
      <c r="FP420" s="47"/>
    </row>
    <row r="421" spans="1:172" x14ac:dyDescent="0.35">
      <c r="A421" s="2">
        <f t="shared" si="637"/>
        <v>1</v>
      </c>
      <c r="B421" s="2">
        <f t="shared" si="638"/>
        <v>1900</v>
      </c>
      <c r="AZ421" s="159"/>
      <c r="FP421" s="47"/>
    </row>
    <row r="422" spans="1:172" x14ac:dyDescent="0.35">
      <c r="A422" s="2">
        <f t="shared" si="637"/>
        <v>1</v>
      </c>
      <c r="B422" s="2">
        <f t="shared" si="638"/>
        <v>1900</v>
      </c>
      <c r="AZ422" s="159"/>
      <c r="FP422" s="47"/>
    </row>
    <row r="423" spans="1:172" x14ac:dyDescent="0.35">
      <c r="A423" s="2">
        <f t="shared" si="637"/>
        <v>1</v>
      </c>
      <c r="B423" s="2">
        <f t="shared" si="638"/>
        <v>1900</v>
      </c>
      <c r="AZ423" s="159"/>
      <c r="FP423" s="47"/>
    </row>
    <row r="424" spans="1:172" x14ac:dyDescent="0.35">
      <c r="A424" s="2">
        <f t="shared" si="637"/>
        <v>1</v>
      </c>
      <c r="B424" s="2">
        <f t="shared" si="638"/>
        <v>1900</v>
      </c>
      <c r="X424" s="47"/>
      <c r="AZ424" s="159"/>
      <c r="DH424" s="47"/>
      <c r="EB424" s="47"/>
      <c r="FP424" s="47"/>
    </row>
    <row r="425" spans="1:172" x14ac:dyDescent="0.35">
      <c r="A425" s="2">
        <f t="shared" si="637"/>
        <v>1</v>
      </c>
      <c r="B425" s="2">
        <f t="shared" si="638"/>
        <v>1900</v>
      </c>
      <c r="X425" s="47"/>
      <c r="AZ425" s="159"/>
      <c r="DH425" s="47"/>
      <c r="EB425" s="47"/>
      <c r="FP425" s="47"/>
    </row>
    <row r="426" spans="1:172" x14ac:dyDescent="0.35">
      <c r="A426" s="2">
        <f t="shared" si="637"/>
        <v>1</v>
      </c>
      <c r="B426" s="2">
        <f t="shared" si="638"/>
        <v>1900</v>
      </c>
      <c r="X426" s="47"/>
      <c r="AZ426" s="159"/>
      <c r="DH426" s="47"/>
      <c r="EB426" s="47"/>
      <c r="FP426" s="47"/>
    </row>
    <row r="427" spans="1:172" x14ac:dyDescent="0.35">
      <c r="A427" s="2">
        <f t="shared" si="637"/>
        <v>1</v>
      </c>
      <c r="B427" s="2">
        <f t="shared" si="638"/>
        <v>1900</v>
      </c>
      <c r="X427" s="47"/>
      <c r="AZ427" s="159"/>
      <c r="DH427" s="47"/>
      <c r="EB427" s="47"/>
      <c r="FP427" s="47"/>
    </row>
    <row r="428" spans="1:172" x14ac:dyDescent="0.35">
      <c r="A428" s="2">
        <f t="shared" ref="A428:A491" si="727">MONTH(C428)</f>
        <v>1</v>
      </c>
      <c r="B428" s="2">
        <f t="shared" ref="B428:B491" si="728">YEAR(C428)</f>
        <v>1900</v>
      </c>
      <c r="X428" s="47"/>
      <c r="AZ428" s="159"/>
      <c r="DH428" s="47"/>
      <c r="EB428" s="47"/>
      <c r="FP428" s="47"/>
    </row>
    <row r="429" spans="1:172" x14ac:dyDescent="0.35">
      <c r="A429" s="2">
        <f t="shared" si="727"/>
        <v>1</v>
      </c>
      <c r="B429" s="2">
        <f t="shared" si="728"/>
        <v>1900</v>
      </c>
      <c r="X429" s="47"/>
      <c r="AZ429" s="159"/>
      <c r="DH429" s="47"/>
      <c r="EB429" s="47"/>
      <c r="FP429" s="47"/>
    </row>
    <row r="430" spans="1:172" x14ac:dyDescent="0.35">
      <c r="A430" s="2">
        <f t="shared" si="727"/>
        <v>1</v>
      </c>
      <c r="B430" s="2">
        <f t="shared" si="728"/>
        <v>1900</v>
      </c>
      <c r="X430" s="47"/>
      <c r="AZ430" s="159"/>
      <c r="DH430" s="47"/>
      <c r="DT430" s="47"/>
      <c r="EB430" s="47"/>
      <c r="EZ430" s="47"/>
      <c r="FP430" s="47"/>
    </row>
    <row r="431" spans="1:172" x14ac:dyDescent="0.35">
      <c r="A431" s="2">
        <f t="shared" si="727"/>
        <v>1</v>
      </c>
      <c r="B431" s="2">
        <f t="shared" si="728"/>
        <v>1900</v>
      </c>
      <c r="X431" s="47"/>
      <c r="AZ431" s="159"/>
      <c r="DH431" s="47"/>
      <c r="DT431" s="47"/>
      <c r="EB431" s="47"/>
      <c r="EZ431" s="47"/>
      <c r="FP431" s="47"/>
    </row>
    <row r="432" spans="1:172" x14ac:dyDescent="0.35">
      <c r="A432" s="2">
        <f t="shared" si="727"/>
        <v>1</v>
      </c>
      <c r="B432" s="2">
        <f t="shared" si="728"/>
        <v>1900</v>
      </c>
      <c r="X432" s="47"/>
      <c r="AZ432" s="159"/>
      <c r="DH432" s="47"/>
      <c r="DT432" s="47"/>
      <c r="EB432" s="47"/>
      <c r="EZ432" s="47"/>
      <c r="FP432" s="47"/>
    </row>
    <row r="433" spans="1:172" x14ac:dyDescent="0.35">
      <c r="A433" s="2">
        <f t="shared" si="727"/>
        <v>1</v>
      </c>
      <c r="B433" s="2">
        <f t="shared" si="728"/>
        <v>1900</v>
      </c>
      <c r="X433" s="47"/>
      <c r="AZ433" s="159"/>
      <c r="DH433" s="47"/>
      <c r="DT433" s="47"/>
      <c r="EB433" s="47"/>
      <c r="EZ433" s="47"/>
      <c r="FP433" s="47"/>
    </row>
    <row r="434" spans="1:172" x14ac:dyDescent="0.35">
      <c r="A434" s="2">
        <f t="shared" si="727"/>
        <v>1</v>
      </c>
      <c r="B434" s="2">
        <f t="shared" si="728"/>
        <v>1900</v>
      </c>
      <c r="X434" s="47"/>
      <c r="AZ434" s="159"/>
      <c r="DH434" s="47"/>
      <c r="DT434" s="47"/>
      <c r="EB434" s="47"/>
      <c r="EZ434" s="47"/>
      <c r="FP434" s="47"/>
    </row>
    <row r="435" spans="1:172" x14ac:dyDescent="0.35">
      <c r="A435" s="2">
        <f t="shared" si="727"/>
        <v>1</v>
      </c>
      <c r="B435" s="2">
        <f t="shared" si="728"/>
        <v>1900</v>
      </c>
      <c r="X435" s="47"/>
      <c r="AZ435" s="159"/>
      <c r="DH435" s="47"/>
      <c r="DT435" s="47"/>
      <c r="EB435" s="47"/>
      <c r="EZ435" s="47"/>
      <c r="FP435" s="47"/>
    </row>
    <row r="436" spans="1:172" x14ac:dyDescent="0.35">
      <c r="A436" s="2">
        <f t="shared" si="727"/>
        <v>1</v>
      </c>
      <c r="B436" s="2">
        <f t="shared" si="728"/>
        <v>1900</v>
      </c>
      <c r="X436" s="47"/>
      <c r="AZ436" s="159"/>
      <c r="DH436" s="47"/>
      <c r="DT436" s="47"/>
      <c r="EB436" s="47"/>
      <c r="EZ436" s="47"/>
      <c r="FP436" s="47"/>
    </row>
    <row r="437" spans="1:172" x14ac:dyDescent="0.35">
      <c r="A437" s="2">
        <f t="shared" si="727"/>
        <v>1</v>
      </c>
      <c r="B437" s="2">
        <f t="shared" si="728"/>
        <v>1900</v>
      </c>
      <c r="P437" s="47"/>
      <c r="X437" s="47"/>
      <c r="AN437" s="159"/>
      <c r="AZ437" s="159"/>
      <c r="BH437" s="47"/>
      <c r="BT437" s="47"/>
      <c r="CB437" s="47"/>
      <c r="CR437" s="47"/>
      <c r="DD437" s="47"/>
      <c r="DT437" s="47"/>
      <c r="EB437" s="47"/>
      <c r="FL437" s="47"/>
    </row>
    <row r="438" spans="1:172" x14ac:dyDescent="0.35">
      <c r="A438" s="2">
        <f t="shared" si="727"/>
        <v>1</v>
      </c>
      <c r="B438" s="2">
        <f t="shared" si="728"/>
        <v>1900</v>
      </c>
      <c r="P438" s="47"/>
      <c r="X438" s="47"/>
      <c r="AN438" s="159"/>
      <c r="AZ438" s="159"/>
      <c r="BH438" s="47"/>
      <c r="BT438" s="47"/>
      <c r="CB438" s="47"/>
      <c r="CR438" s="47"/>
      <c r="DD438" s="47"/>
      <c r="DT438" s="47"/>
      <c r="EB438" s="47"/>
      <c r="FL438" s="47"/>
    </row>
    <row r="439" spans="1:172" x14ac:dyDescent="0.35">
      <c r="A439" s="2">
        <f t="shared" si="727"/>
        <v>1</v>
      </c>
      <c r="B439" s="2">
        <f t="shared" si="728"/>
        <v>1900</v>
      </c>
      <c r="P439" s="47"/>
      <c r="X439" s="47"/>
      <c r="AN439" s="159"/>
      <c r="AZ439" s="159"/>
      <c r="BH439" s="47"/>
      <c r="BT439" s="47"/>
      <c r="CB439" s="47"/>
      <c r="CR439" s="47"/>
      <c r="DD439" s="47"/>
      <c r="DT439" s="47"/>
      <c r="EB439" s="47"/>
      <c r="FL439" s="47"/>
    </row>
    <row r="440" spans="1:172" x14ac:dyDescent="0.35">
      <c r="A440" s="2">
        <f t="shared" si="727"/>
        <v>1</v>
      </c>
      <c r="B440" s="2">
        <f t="shared" si="728"/>
        <v>1900</v>
      </c>
      <c r="P440" s="47"/>
      <c r="X440" s="47"/>
      <c r="AN440" s="159"/>
      <c r="AZ440" s="159"/>
      <c r="BH440" s="47"/>
      <c r="BT440" s="47"/>
      <c r="CB440" s="47"/>
      <c r="CR440" s="47"/>
      <c r="DD440" s="47"/>
      <c r="DT440" s="47"/>
      <c r="EB440" s="47"/>
      <c r="FL440" s="47"/>
    </row>
    <row r="441" spans="1:172" x14ac:dyDescent="0.35">
      <c r="A441" s="2">
        <f t="shared" si="727"/>
        <v>1</v>
      </c>
      <c r="B441" s="2">
        <f t="shared" si="728"/>
        <v>1900</v>
      </c>
      <c r="P441" s="47"/>
      <c r="X441" s="47"/>
      <c r="AN441" s="159"/>
      <c r="AZ441" s="159"/>
      <c r="BH441" s="47"/>
      <c r="BT441" s="47"/>
      <c r="CB441" s="47"/>
      <c r="CR441" s="47"/>
      <c r="DD441" s="47"/>
      <c r="DT441" s="47"/>
      <c r="EB441" s="47"/>
      <c r="FL441" s="47"/>
    </row>
    <row r="442" spans="1:172" x14ac:dyDescent="0.35">
      <c r="A442" s="2">
        <f t="shared" si="727"/>
        <v>1</v>
      </c>
      <c r="B442" s="2">
        <f t="shared" si="728"/>
        <v>1900</v>
      </c>
      <c r="P442" s="47"/>
      <c r="X442" s="47"/>
      <c r="AJ442" s="47"/>
      <c r="AZ442" s="159"/>
      <c r="BH442" s="47"/>
      <c r="BT442" s="47"/>
      <c r="CR442" s="47"/>
      <c r="DD442" s="47"/>
      <c r="DT442" s="47"/>
      <c r="EB442" s="47"/>
      <c r="FL442" s="47"/>
    </row>
    <row r="443" spans="1:172" x14ac:dyDescent="0.35">
      <c r="A443" s="2">
        <f t="shared" si="727"/>
        <v>1</v>
      </c>
      <c r="B443" s="2">
        <f t="shared" si="728"/>
        <v>1900</v>
      </c>
      <c r="P443" s="47"/>
      <c r="X443" s="47"/>
      <c r="AJ443" s="47"/>
      <c r="AZ443" s="159"/>
      <c r="BH443" s="47"/>
      <c r="BT443" s="47"/>
      <c r="CR443" s="47"/>
      <c r="DD443" s="47"/>
      <c r="DT443" s="47"/>
      <c r="EB443" s="47"/>
      <c r="FL443" s="47"/>
    </row>
    <row r="444" spans="1:172" x14ac:dyDescent="0.35">
      <c r="A444" s="2">
        <f t="shared" si="727"/>
        <v>1</v>
      </c>
      <c r="B444" s="2">
        <f t="shared" si="728"/>
        <v>1900</v>
      </c>
      <c r="P444" s="47"/>
      <c r="X444" s="47"/>
      <c r="AJ444" s="47"/>
      <c r="AZ444" s="159"/>
      <c r="BH444" s="47"/>
      <c r="BT444" s="47"/>
      <c r="CR444" s="47"/>
      <c r="DD444" s="47"/>
      <c r="DT444" s="47"/>
      <c r="EB444" s="47"/>
      <c r="FL444" s="47"/>
    </row>
    <row r="445" spans="1:172" x14ac:dyDescent="0.35">
      <c r="A445" s="2">
        <f t="shared" si="727"/>
        <v>1</v>
      </c>
      <c r="B445" s="2">
        <f t="shared" si="728"/>
        <v>1900</v>
      </c>
      <c r="P445" s="47"/>
      <c r="X445" s="47"/>
      <c r="AJ445" s="47"/>
      <c r="AZ445" s="159"/>
      <c r="BH445" s="47"/>
      <c r="BT445" s="47"/>
      <c r="CR445" s="47"/>
      <c r="DD445" s="47"/>
      <c r="DT445" s="47"/>
      <c r="EB445" s="47"/>
      <c r="FL445" s="47"/>
    </row>
    <row r="446" spans="1:172" x14ac:dyDescent="0.35">
      <c r="A446" s="2">
        <f t="shared" si="727"/>
        <v>1</v>
      </c>
      <c r="B446" s="2">
        <f t="shared" si="728"/>
        <v>1900</v>
      </c>
      <c r="P446" s="47"/>
      <c r="X446" s="47"/>
      <c r="AJ446" s="47"/>
      <c r="AZ446" s="159"/>
      <c r="BH446" s="47"/>
      <c r="BT446" s="47"/>
      <c r="CR446" s="47"/>
      <c r="DD446" s="47"/>
      <c r="DT446" s="47"/>
      <c r="EB446" s="47"/>
      <c r="FL446" s="47"/>
    </row>
    <row r="447" spans="1:172" x14ac:dyDescent="0.35">
      <c r="A447" s="2">
        <f t="shared" si="727"/>
        <v>1</v>
      </c>
      <c r="B447" s="2">
        <f t="shared" si="728"/>
        <v>1900</v>
      </c>
      <c r="P447" s="47"/>
      <c r="X447" s="47"/>
      <c r="AJ447" s="47"/>
      <c r="AZ447" s="159"/>
      <c r="BH447" s="47"/>
      <c r="BT447" s="47"/>
      <c r="CR447" s="47"/>
      <c r="DD447" s="47"/>
      <c r="DT447" s="47"/>
      <c r="EB447" s="47"/>
      <c r="FL447" s="47"/>
    </row>
    <row r="448" spans="1:172" x14ac:dyDescent="0.35">
      <c r="A448" s="2">
        <f t="shared" si="727"/>
        <v>1</v>
      </c>
      <c r="B448" s="2">
        <f t="shared" si="728"/>
        <v>1900</v>
      </c>
      <c r="P448" s="47"/>
      <c r="X448" s="47"/>
      <c r="AJ448" s="47"/>
      <c r="AZ448" s="159"/>
      <c r="BH448" s="47"/>
      <c r="BT448" s="47"/>
      <c r="CR448" s="47"/>
      <c r="DD448" s="47"/>
      <c r="DT448" s="47"/>
      <c r="EB448" s="47"/>
      <c r="FL448" s="47"/>
    </row>
    <row r="449" spans="1:168" x14ac:dyDescent="0.35">
      <c r="A449" s="2">
        <f t="shared" si="727"/>
        <v>1</v>
      </c>
      <c r="B449" s="2">
        <f t="shared" si="728"/>
        <v>1900</v>
      </c>
      <c r="P449" s="47"/>
      <c r="X449" s="47"/>
      <c r="AJ449" s="47"/>
      <c r="AZ449" s="159"/>
      <c r="BH449" s="47"/>
      <c r="BT449" s="47"/>
      <c r="CR449" s="47"/>
      <c r="DD449" s="47"/>
      <c r="DT449" s="47"/>
      <c r="EB449" s="47"/>
      <c r="FL449" s="47"/>
    </row>
    <row r="450" spans="1:168" x14ac:dyDescent="0.35">
      <c r="A450" s="2">
        <f t="shared" si="727"/>
        <v>1</v>
      </c>
      <c r="B450" s="2">
        <f t="shared" si="728"/>
        <v>1900</v>
      </c>
      <c r="P450" s="47"/>
      <c r="AF450" s="47"/>
      <c r="AZ450" s="159"/>
      <c r="BH450" s="47"/>
      <c r="BP450" s="47"/>
      <c r="CN450" s="47"/>
      <c r="DT450" s="47"/>
      <c r="FH450" s="47"/>
    </row>
    <row r="451" spans="1:168" x14ac:dyDescent="0.35">
      <c r="A451" s="2">
        <f t="shared" si="727"/>
        <v>1</v>
      </c>
      <c r="B451" s="2">
        <f t="shared" si="728"/>
        <v>1900</v>
      </c>
      <c r="P451" s="47"/>
      <c r="AF451" s="47"/>
      <c r="AZ451" s="159"/>
      <c r="BH451" s="47"/>
      <c r="BP451" s="47"/>
      <c r="CN451" s="47"/>
      <c r="DT451" s="47"/>
      <c r="FH451" s="47"/>
    </row>
    <row r="452" spans="1:168" x14ac:dyDescent="0.35">
      <c r="A452" s="2">
        <f t="shared" si="727"/>
        <v>1</v>
      </c>
      <c r="B452" s="2">
        <f t="shared" si="728"/>
        <v>1900</v>
      </c>
      <c r="P452" s="47"/>
      <c r="AF452" s="47"/>
      <c r="AZ452" s="159"/>
      <c r="BH452" s="47"/>
      <c r="BP452" s="47"/>
      <c r="CN452" s="47"/>
      <c r="DT452" s="47"/>
      <c r="FH452" s="47"/>
    </row>
    <row r="453" spans="1:168" x14ac:dyDescent="0.35">
      <c r="A453" s="2">
        <f t="shared" si="727"/>
        <v>1</v>
      </c>
      <c r="B453" s="2">
        <f t="shared" si="728"/>
        <v>1900</v>
      </c>
      <c r="P453" s="47"/>
      <c r="AF453" s="47"/>
      <c r="AZ453" s="159"/>
      <c r="BH453" s="47"/>
      <c r="BP453" s="47"/>
      <c r="CN453" s="47"/>
      <c r="DT453" s="47"/>
      <c r="FH453" s="47"/>
    </row>
    <row r="454" spans="1:168" x14ac:dyDescent="0.35">
      <c r="A454" s="2">
        <f t="shared" si="727"/>
        <v>1</v>
      </c>
      <c r="B454" s="2">
        <f t="shared" si="728"/>
        <v>1900</v>
      </c>
      <c r="P454" s="47"/>
      <c r="AF454" s="47"/>
      <c r="AZ454" s="159"/>
      <c r="BH454" s="47"/>
      <c r="BP454" s="47"/>
      <c r="CN454" s="47"/>
      <c r="DT454" s="47"/>
      <c r="FH454" s="47"/>
    </row>
    <row r="455" spans="1:168" x14ac:dyDescent="0.35">
      <c r="A455" s="2">
        <f t="shared" si="727"/>
        <v>1</v>
      </c>
      <c r="B455" s="2">
        <f t="shared" si="728"/>
        <v>1900</v>
      </c>
      <c r="P455" s="47"/>
      <c r="AF455" s="47"/>
      <c r="AZ455" s="159"/>
      <c r="BH455" s="47"/>
      <c r="BP455" s="47"/>
      <c r="CJ455" s="47"/>
      <c r="DT455" s="47"/>
      <c r="FH455" s="47"/>
    </row>
    <row r="456" spans="1:168" x14ac:dyDescent="0.35">
      <c r="A456" s="2">
        <f t="shared" si="727"/>
        <v>1</v>
      </c>
      <c r="B456" s="2">
        <f t="shared" si="728"/>
        <v>1900</v>
      </c>
      <c r="P456" s="47"/>
      <c r="AF456" s="47"/>
      <c r="AZ456" s="159"/>
      <c r="BH456" s="47"/>
      <c r="BP456" s="47"/>
      <c r="CJ456" s="47"/>
      <c r="DT456" s="47"/>
      <c r="FH456" s="47"/>
    </row>
    <row r="457" spans="1:168" x14ac:dyDescent="0.35">
      <c r="A457" s="2">
        <f t="shared" si="727"/>
        <v>1</v>
      </c>
      <c r="B457" s="2">
        <f t="shared" si="728"/>
        <v>1900</v>
      </c>
      <c r="P457" s="47"/>
      <c r="AF457" s="47"/>
      <c r="AZ457" s="159"/>
      <c r="BH457" s="47"/>
      <c r="BP457" s="47"/>
      <c r="CJ457" s="47"/>
      <c r="DT457" s="47"/>
      <c r="FH457" s="47"/>
    </row>
    <row r="458" spans="1:168" x14ac:dyDescent="0.35">
      <c r="A458" s="2">
        <f t="shared" si="727"/>
        <v>1</v>
      </c>
      <c r="B458" s="2">
        <f t="shared" si="728"/>
        <v>1900</v>
      </c>
      <c r="P458" s="47"/>
      <c r="AF458" s="47"/>
      <c r="AZ458" s="159"/>
      <c r="BH458" s="47"/>
      <c r="BP458" s="47"/>
      <c r="CJ458" s="47"/>
      <c r="DT458" s="47"/>
      <c r="FH458" s="47"/>
    </row>
    <row r="459" spans="1:168" x14ac:dyDescent="0.35">
      <c r="A459" s="2">
        <f t="shared" si="727"/>
        <v>1</v>
      </c>
      <c r="B459" s="2">
        <f t="shared" si="728"/>
        <v>1900</v>
      </c>
      <c r="P459" s="47"/>
      <c r="AF459" s="47"/>
      <c r="AZ459" s="159"/>
      <c r="BH459" s="47"/>
      <c r="BP459" s="47"/>
      <c r="CJ459" s="47"/>
      <c r="DT459" s="47"/>
      <c r="FH459" s="47"/>
    </row>
    <row r="460" spans="1:168" x14ac:dyDescent="0.35">
      <c r="A460" s="2">
        <f t="shared" si="727"/>
        <v>1</v>
      </c>
      <c r="B460" s="2">
        <f t="shared" si="728"/>
        <v>1900</v>
      </c>
      <c r="P460" s="47"/>
      <c r="AF460" s="47"/>
      <c r="AZ460" s="159"/>
      <c r="BH460" s="47"/>
      <c r="BP460" s="47"/>
      <c r="CJ460" s="47"/>
      <c r="DT460" s="47"/>
      <c r="FH460" s="47"/>
    </row>
    <row r="461" spans="1:168" x14ac:dyDescent="0.35">
      <c r="A461" s="2">
        <f t="shared" si="727"/>
        <v>1</v>
      </c>
      <c r="B461" s="2">
        <f t="shared" si="728"/>
        <v>1900</v>
      </c>
      <c r="P461" s="47"/>
      <c r="AF461" s="47"/>
      <c r="AZ461" s="159"/>
      <c r="BH461" s="47"/>
      <c r="BP461" s="47"/>
      <c r="CJ461" s="47"/>
      <c r="DT461" s="47"/>
      <c r="FH461" s="47"/>
    </row>
    <row r="462" spans="1:168" x14ac:dyDescent="0.35">
      <c r="A462" s="2">
        <f t="shared" si="727"/>
        <v>1</v>
      </c>
      <c r="B462" s="2">
        <f t="shared" si="728"/>
        <v>1900</v>
      </c>
      <c r="P462" s="47"/>
      <c r="AF462" s="47"/>
      <c r="AZ462" s="159"/>
      <c r="BH462" s="47"/>
      <c r="BP462" s="47"/>
      <c r="CJ462" s="47"/>
      <c r="DT462" s="47"/>
      <c r="FH462" s="47"/>
    </row>
    <row r="463" spans="1:168" x14ac:dyDescent="0.35">
      <c r="A463" s="2">
        <f t="shared" si="727"/>
        <v>1</v>
      </c>
      <c r="B463" s="2">
        <f t="shared" si="728"/>
        <v>1900</v>
      </c>
      <c r="L463" s="47"/>
      <c r="AF463" s="47"/>
      <c r="AZ463" s="159"/>
      <c r="BH463" s="47"/>
      <c r="DT463" s="47"/>
    </row>
    <row r="464" spans="1:168" x14ac:dyDescent="0.35">
      <c r="A464" s="2">
        <f t="shared" si="727"/>
        <v>1</v>
      </c>
      <c r="B464" s="2">
        <f t="shared" si="728"/>
        <v>1900</v>
      </c>
      <c r="L464" s="47"/>
      <c r="AF464" s="47"/>
      <c r="AZ464" s="159"/>
      <c r="BH464" s="47"/>
      <c r="DT464" s="47"/>
    </row>
    <row r="465" spans="1:124" x14ac:dyDescent="0.35">
      <c r="A465" s="2">
        <f t="shared" si="727"/>
        <v>1</v>
      </c>
      <c r="B465" s="2">
        <f t="shared" si="728"/>
        <v>1900</v>
      </c>
      <c r="L465" s="47"/>
      <c r="AF465" s="47"/>
      <c r="AZ465" s="159"/>
      <c r="BH465" s="47"/>
      <c r="DT465" s="47"/>
    </row>
    <row r="466" spans="1:124" x14ac:dyDescent="0.35">
      <c r="A466" s="2">
        <f t="shared" si="727"/>
        <v>1</v>
      </c>
      <c r="B466" s="2">
        <f t="shared" si="728"/>
        <v>1900</v>
      </c>
      <c r="L466" s="47"/>
      <c r="AF466" s="47"/>
      <c r="AZ466" s="159"/>
      <c r="BH466" s="47"/>
      <c r="DT466" s="47"/>
    </row>
    <row r="467" spans="1:124" x14ac:dyDescent="0.35">
      <c r="A467" s="2">
        <f t="shared" si="727"/>
        <v>1</v>
      </c>
      <c r="B467" s="2">
        <f t="shared" si="728"/>
        <v>1900</v>
      </c>
      <c r="L467" s="47"/>
      <c r="AF467" s="47"/>
      <c r="AZ467" s="159"/>
      <c r="BH467" s="47"/>
      <c r="DT467" s="47"/>
    </row>
    <row r="468" spans="1:124" x14ac:dyDescent="0.35">
      <c r="A468" s="2">
        <f t="shared" si="727"/>
        <v>1</v>
      </c>
      <c r="B468" s="2">
        <f t="shared" si="728"/>
        <v>1900</v>
      </c>
      <c r="L468" s="47"/>
      <c r="AF468" s="47"/>
      <c r="AZ468" s="159"/>
      <c r="BH468" s="47"/>
      <c r="DT468" s="47"/>
    </row>
    <row r="469" spans="1:124" x14ac:dyDescent="0.35">
      <c r="A469" s="2">
        <f t="shared" si="727"/>
        <v>1</v>
      </c>
      <c r="B469" s="2">
        <f t="shared" si="728"/>
        <v>1900</v>
      </c>
      <c r="L469" s="47"/>
      <c r="AF469" s="47"/>
      <c r="AZ469" s="159"/>
      <c r="BH469" s="47"/>
      <c r="DT469" s="47"/>
    </row>
    <row r="470" spans="1:124" x14ac:dyDescent="0.35">
      <c r="A470" s="2">
        <f t="shared" si="727"/>
        <v>1</v>
      </c>
      <c r="B470" s="2">
        <f t="shared" si="728"/>
        <v>1900</v>
      </c>
      <c r="L470" s="47"/>
      <c r="AF470" s="47"/>
      <c r="AZ470" s="159"/>
      <c r="BH470" s="47"/>
      <c r="DT470" s="47"/>
    </row>
    <row r="471" spans="1:124" x14ac:dyDescent="0.35">
      <c r="A471" s="2">
        <f t="shared" si="727"/>
        <v>1</v>
      </c>
      <c r="B471" s="2">
        <f t="shared" si="728"/>
        <v>1900</v>
      </c>
      <c r="L471" s="47"/>
      <c r="AF471" s="47"/>
      <c r="AZ471" s="159"/>
      <c r="BH471" s="47"/>
      <c r="DT471" s="47"/>
    </row>
    <row r="472" spans="1:124" x14ac:dyDescent="0.35">
      <c r="A472" s="2">
        <f t="shared" si="727"/>
        <v>1</v>
      </c>
      <c r="B472" s="2">
        <f t="shared" si="728"/>
        <v>1900</v>
      </c>
      <c r="L472" s="47"/>
      <c r="AF472" s="47"/>
      <c r="AZ472" s="159"/>
      <c r="BH472" s="47"/>
      <c r="DT472" s="47"/>
    </row>
    <row r="473" spans="1:124" x14ac:dyDescent="0.35">
      <c r="A473" s="2">
        <f t="shared" si="727"/>
        <v>1</v>
      </c>
      <c r="B473" s="2">
        <f t="shared" si="728"/>
        <v>1900</v>
      </c>
      <c r="L473" s="47"/>
      <c r="AF473" s="47"/>
      <c r="AZ473" s="159"/>
      <c r="BH473" s="47"/>
      <c r="DT473" s="47"/>
    </row>
    <row r="474" spans="1:124" x14ac:dyDescent="0.35">
      <c r="A474" s="2">
        <f t="shared" si="727"/>
        <v>1</v>
      </c>
      <c r="B474" s="2">
        <f t="shared" si="728"/>
        <v>1900</v>
      </c>
      <c r="L474" s="47"/>
      <c r="AF474" s="47"/>
      <c r="AZ474" s="159"/>
      <c r="BH474" s="47"/>
      <c r="DT474" s="47"/>
    </row>
    <row r="475" spans="1:124" x14ac:dyDescent="0.35">
      <c r="A475" s="2">
        <f t="shared" si="727"/>
        <v>1</v>
      </c>
      <c r="B475" s="2">
        <f t="shared" si="728"/>
        <v>1900</v>
      </c>
      <c r="L475" s="47"/>
      <c r="AF475" s="47"/>
      <c r="AZ475" s="159"/>
      <c r="BH475" s="47"/>
      <c r="DT475" s="47"/>
    </row>
    <row r="476" spans="1:124" x14ac:dyDescent="0.35">
      <c r="A476" s="2">
        <f t="shared" si="727"/>
        <v>1</v>
      </c>
      <c r="B476" s="2">
        <f t="shared" si="728"/>
        <v>1900</v>
      </c>
      <c r="AF476" s="47"/>
      <c r="AZ476" s="159"/>
      <c r="BH476" s="47"/>
    </row>
    <row r="477" spans="1:124" x14ac:dyDescent="0.35">
      <c r="A477" s="2">
        <f t="shared" si="727"/>
        <v>1</v>
      </c>
      <c r="B477" s="2">
        <f t="shared" si="728"/>
        <v>1900</v>
      </c>
      <c r="AF477" s="47"/>
      <c r="AZ477" s="159"/>
      <c r="BH477" s="47"/>
    </row>
    <row r="478" spans="1:124" x14ac:dyDescent="0.35">
      <c r="A478" s="2">
        <f t="shared" si="727"/>
        <v>1</v>
      </c>
      <c r="B478" s="2">
        <f t="shared" si="728"/>
        <v>1900</v>
      </c>
      <c r="AF478" s="47"/>
      <c r="AZ478" s="159"/>
      <c r="BH478" s="47"/>
    </row>
    <row r="479" spans="1:124" x14ac:dyDescent="0.35">
      <c r="A479" s="2">
        <f t="shared" si="727"/>
        <v>1</v>
      </c>
      <c r="B479" s="2">
        <f t="shared" si="728"/>
        <v>1900</v>
      </c>
      <c r="AF479" s="47"/>
      <c r="AZ479" s="159"/>
      <c r="BH479" s="47"/>
    </row>
    <row r="480" spans="1:124" x14ac:dyDescent="0.35">
      <c r="A480" s="2">
        <f t="shared" si="727"/>
        <v>1</v>
      </c>
      <c r="B480" s="2">
        <f t="shared" si="728"/>
        <v>1900</v>
      </c>
      <c r="AF480" s="47"/>
      <c r="AZ480" s="159"/>
      <c r="BH480" s="47"/>
    </row>
    <row r="481" spans="1:60" x14ac:dyDescent="0.35">
      <c r="A481" s="2">
        <f t="shared" si="727"/>
        <v>1</v>
      </c>
      <c r="B481" s="2">
        <f t="shared" si="728"/>
        <v>1900</v>
      </c>
      <c r="AF481" s="47"/>
      <c r="AZ481" s="159"/>
      <c r="BH481" s="47"/>
    </row>
    <row r="482" spans="1:60" x14ac:dyDescent="0.35">
      <c r="A482" s="2">
        <f t="shared" si="727"/>
        <v>1</v>
      </c>
      <c r="B482" s="2">
        <f t="shared" si="728"/>
        <v>1900</v>
      </c>
      <c r="AF482" s="47"/>
      <c r="AZ482" s="159"/>
      <c r="BH482" s="47"/>
    </row>
    <row r="483" spans="1:60" x14ac:dyDescent="0.35">
      <c r="A483" s="2">
        <f t="shared" si="727"/>
        <v>1</v>
      </c>
      <c r="B483" s="2">
        <f t="shared" si="728"/>
        <v>1900</v>
      </c>
      <c r="AF483" s="47"/>
      <c r="AZ483" s="159"/>
      <c r="BH483" s="47"/>
    </row>
    <row r="484" spans="1:60" x14ac:dyDescent="0.35">
      <c r="A484" s="2">
        <f t="shared" si="727"/>
        <v>1</v>
      </c>
      <c r="B484" s="2">
        <f t="shared" si="728"/>
        <v>1900</v>
      </c>
      <c r="AF484" s="47"/>
      <c r="AZ484" s="159"/>
      <c r="BH484" s="47"/>
    </row>
    <row r="485" spans="1:60" x14ac:dyDescent="0.35">
      <c r="A485" s="2">
        <f t="shared" si="727"/>
        <v>1</v>
      </c>
      <c r="B485" s="2">
        <f t="shared" si="728"/>
        <v>1900</v>
      </c>
      <c r="AF485" s="47"/>
      <c r="AZ485" s="159"/>
      <c r="BH485" s="47"/>
    </row>
    <row r="486" spans="1:60" x14ac:dyDescent="0.35">
      <c r="A486" s="2">
        <f t="shared" si="727"/>
        <v>1</v>
      </c>
      <c r="B486" s="2">
        <f t="shared" si="728"/>
        <v>1900</v>
      </c>
      <c r="AF486" s="47"/>
      <c r="AZ486" s="159"/>
      <c r="BH486" s="47"/>
    </row>
    <row r="487" spans="1:60" x14ac:dyDescent="0.35">
      <c r="A487" s="2">
        <f t="shared" si="727"/>
        <v>1</v>
      </c>
      <c r="B487" s="2">
        <f t="shared" si="728"/>
        <v>1900</v>
      </c>
      <c r="AF487" s="47"/>
      <c r="AZ487" s="159"/>
      <c r="BH487" s="47"/>
    </row>
    <row r="488" spans="1:60" x14ac:dyDescent="0.35">
      <c r="A488" s="2">
        <f t="shared" si="727"/>
        <v>1</v>
      </c>
      <c r="B488" s="2">
        <f t="shared" si="728"/>
        <v>1900</v>
      </c>
      <c r="AF488" s="47"/>
      <c r="AZ488" s="159"/>
      <c r="BH488" s="47"/>
    </row>
    <row r="489" spans="1:60" x14ac:dyDescent="0.35">
      <c r="A489" s="2">
        <f t="shared" si="727"/>
        <v>1</v>
      </c>
      <c r="B489" s="2">
        <f t="shared" si="728"/>
        <v>1900</v>
      </c>
      <c r="AF489" s="47"/>
    </row>
    <row r="490" spans="1:60" x14ac:dyDescent="0.35">
      <c r="A490" s="2">
        <f t="shared" si="727"/>
        <v>1</v>
      </c>
      <c r="B490" s="2">
        <f t="shared" si="728"/>
        <v>1900</v>
      </c>
      <c r="AF490" s="47"/>
    </row>
    <row r="491" spans="1:60" x14ac:dyDescent="0.35">
      <c r="A491" s="2">
        <f t="shared" si="727"/>
        <v>1</v>
      </c>
      <c r="B491" s="2">
        <f t="shared" si="728"/>
        <v>1900</v>
      </c>
      <c r="AF491" s="47"/>
    </row>
    <row r="492" spans="1:60" x14ac:dyDescent="0.35">
      <c r="A492" s="2">
        <f t="shared" ref="A492:A555" si="729">MONTH(C492)</f>
        <v>1</v>
      </c>
      <c r="B492" s="2">
        <f t="shared" ref="B492:B555" si="730">YEAR(C492)</f>
        <v>1900</v>
      </c>
      <c r="AF492" s="47"/>
    </row>
    <row r="493" spans="1:60" x14ac:dyDescent="0.35">
      <c r="A493" s="2">
        <f t="shared" si="729"/>
        <v>1</v>
      </c>
      <c r="B493" s="2">
        <f t="shared" si="730"/>
        <v>1900</v>
      </c>
      <c r="AF493" s="47"/>
    </row>
    <row r="494" spans="1:60" x14ac:dyDescent="0.35">
      <c r="A494" s="2">
        <f t="shared" si="729"/>
        <v>1</v>
      </c>
      <c r="B494" s="2">
        <f t="shared" si="730"/>
        <v>1900</v>
      </c>
      <c r="AF494" s="47"/>
    </row>
    <row r="495" spans="1:60" x14ac:dyDescent="0.35">
      <c r="A495" s="2">
        <f t="shared" si="729"/>
        <v>1</v>
      </c>
      <c r="B495" s="2">
        <f t="shared" si="730"/>
        <v>1900</v>
      </c>
      <c r="AF495" s="47"/>
    </row>
    <row r="496" spans="1:60" x14ac:dyDescent="0.35">
      <c r="A496" s="2">
        <f t="shared" si="729"/>
        <v>1</v>
      </c>
      <c r="B496" s="2">
        <f t="shared" si="730"/>
        <v>1900</v>
      </c>
      <c r="AF496" s="47"/>
    </row>
    <row r="497" spans="1:32" x14ac:dyDescent="0.35">
      <c r="A497" s="2">
        <f t="shared" si="729"/>
        <v>1</v>
      </c>
      <c r="B497" s="2">
        <f t="shared" si="730"/>
        <v>1900</v>
      </c>
      <c r="AF497" s="47"/>
    </row>
    <row r="498" spans="1:32" x14ac:dyDescent="0.35">
      <c r="A498" s="2">
        <f t="shared" si="729"/>
        <v>1</v>
      </c>
      <c r="B498" s="2">
        <f t="shared" si="730"/>
        <v>1900</v>
      </c>
      <c r="AF498" s="47"/>
    </row>
    <row r="499" spans="1:32" x14ac:dyDescent="0.35">
      <c r="A499" s="2">
        <f t="shared" si="729"/>
        <v>1</v>
      </c>
      <c r="B499" s="2">
        <f t="shared" si="730"/>
        <v>1900</v>
      </c>
      <c r="AF499" s="47"/>
    </row>
    <row r="500" spans="1:32" x14ac:dyDescent="0.35">
      <c r="A500" s="2">
        <f t="shared" si="729"/>
        <v>1</v>
      </c>
      <c r="B500" s="2">
        <f t="shared" si="730"/>
        <v>1900</v>
      </c>
      <c r="AF500" s="47"/>
    </row>
    <row r="501" spans="1:32" x14ac:dyDescent="0.35">
      <c r="A501" s="2">
        <f t="shared" si="729"/>
        <v>1</v>
      </c>
      <c r="B501" s="2">
        <f t="shared" si="730"/>
        <v>1900</v>
      </c>
      <c r="AF501" s="47"/>
    </row>
    <row r="502" spans="1:32" x14ac:dyDescent="0.35">
      <c r="A502" s="2">
        <f t="shared" si="729"/>
        <v>1</v>
      </c>
      <c r="B502" s="2">
        <f t="shared" si="730"/>
        <v>1900</v>
      </c>
      <c r="AF502" s="47"/>
    </row>
    <row r="503" spans="1:32" x14ac:dyDescent="0.35">
      <c r="A503" s="2">
        <f t="shared" si="729"/>
        <v>1</v>
      </c>
      <c r="B503" s="2">
        <f t="shared" si="730"/>
        <v>1900</v>
      </c>
      <c r="AF503" s="47"/>
    </row>
    <row r="504" spans="1:32" x14ac:dyDescent="0.35">
      <c r="A504" s="2">
        <f t="shared" si="729"/>
        <v>1</v>
      </c>
      <c r="B504" s="2">
        <f t="shared" si="730"/>
        <v>1900</v>
      </c>
      <c r="AF504" s="47"/>
    </row>
    <row r="505" spans="1:32" x14ac:dyDescent="0.35">
      <c r="A505" s="2">
        <f t="shared" si="729"/>
        <v>1</v>
      </c>
      <c r="B505" s="2">
        <f t="shared" si="730"/>
        <v>1900</v>
      </c>
      <c r="AF505" s="47"/>
    </row>
    <row r="506" spans="1:32" x14ac:dyDescent="0.35">
      <c r="A506" s="2">
        <f t="shared" si="729"/>
        <v>1</v>
      </c>
      <c r="B506" s="2">
        <f t="shared" si="730"/>
        <v>1900</v>
      </c>
      <c r="AF506" s="47"/>
    </row>
    <row r="507" spans="1:32" x14ac:dyDescent="0.35">
      <c r="A507" s="2">
        <f t="shared" si="729"/>
        <v>1</v>
      </c>
      <c r="B507" s="2">
        <f t="shared" si="730"/>
        <v>1900</v>
      </c>
      <c r="AF507" s="47"/>
    </row>
    <row r="508" spans="1:32" x14ac:dyDescent="0.35">
      <c r="A508" s="2">
        <f t="shared" si="729"/>
        <v>1</v>
      </c>
      <c r="B508" s="2">
        <f t="shared" si="730"/>
        <v>1900</v>
      </c>
      <c r="AF508" s="47"/>
    </row>
    <row r="509" spans="1:32" x14ac:dyDescent="0.35">
      <c r="A509" s="2">
        <f t="shared" si="729"/>
        <v>1</v>
      </c>
      <c r="B509" s="2">
        <f t="shared" si="730"/>
        <v>1900</v>
      </c>
      <c r="AF509" s="47"/>
    </row>
    <row r="510" spans="1:32" x14ac:dyDescent="0.35">
      <c r="A510" s="2">
        <f t="shared" si="729"/>
        <v>1</v>
      </c>
      <c r="B510" s="2">
        <f t="shared" si="730"/>
        <v>1900</v>
      </c>
      <c r="AF510" s="47"/>
    </row>
    <row r="511" spans="1:32" x14ac:dyDescent="0.35">
      <c r="A511" s="2">
        <f t="shared" si="729"/>
        <v>1</v>
      </c>
      <c r="B511" s="2">
        <f t="shared" si="730"/>
        <v>1900</v>
      </c>
      <c r="AF511" s="47"/>
    </row>
    <row r="512" spans="1:32" x14ac:dyDescent="0.35">
      <c r="A512" s="2">
        <f t="shared" si="729"/>
        <v>1</v>
      </c>
      <c r="B512" s="2">
        <f t="shared" si="730"/>
        <v>1900</v>
      </c>
      <c r="AF512" s="47"/>
    </row>
    <row r="513" spans="1:32" x14ac:dyDescent="0.35">
      <c r="A513" s="2">
        <f t="shared" si="729"/>
        <v>1</v>
      </c>
      <c r="B513" s="2">
        <f t="shared" si="730"/>
        <v>1900</v>
      </c>
      <c r="AF513" s="47"/>
    </row>
    <row r="514" spans="1:32" x14ac:dyDescent="0.35">
      <c r="A514" s="2">
        <f t="shared" si="729"/>
        <v>1</v>
      </c>
      <c r="B514" s="2">
        <f t="shared" si="730"/>
        <v>1900</v>
      </c>
      <c r="AF514" s="47"/>
    </row>
    <row r="515" spans="1:32" x14ac:dyDescent="0.35">
      <c r="A515" s="2">
        <f t="shared" si="729"/>
        <v>1</v>
      </c>
      <c r="B515" s="2">
        <f t="shared" si="730"/>
        <v>1900</v>
      </c>
      <c r="AF515" s="47"/>
    </row>
    <row r="516" spans="1:32" x14ac:dyDescent="0.35">
      <c r="A516" s="2">
        <f t="shared" si="729"/>
        <v>1</v>
      </c>
      <c r="B516" s="2">
        <f t="shared" si="730"/>
        <v>1900</v>
      </c>
      <c r="AF516" s="47"/>
    </row>
    <row r="517" spans="1:32" x14ac:dyDescent="0.35">
      <c r="A517" s="2">
        <f t="shared" si="729"/>
        <v>1</v>
      </c>
      <c r="B517" s="2">
        <f t="shared" si="730"/>
        <v>1900</v>
      </c>
      <c r="AF517" s="47"/>
    </row>
    <row r="518" spans="1:32" x14ac:dyDescent="0.35">
      <c r="A518" s="2">
        <f t="shared" si="729"/>
        <v>1</v>
      </c>
      <c r="B518" s="2">
        <f t="shared" si="730"/>
        <v>1900</v>
      </c>
      <c r="AF518" s="47"/>
    </row>
    <row r="519" spans="1:32" x14ac:dyDescent="0.35">
      <c r="A519" s="2">
        <f t="shared" si="729"/>
        <v>1</v>
      </c>
      <c r="B519" s="2">
        <f t="shared" si="730"/>
        <v>1900</v>
      </c>
      <c r="AF519" s="47"/>
    </row>
    <row r="520" spans="1:32" x14ac:dyDescent="0.35">
      <c r="A520" s="2">
        <f t="shared" si="729"/>
        <v>1</v>
      </c>
      <c r="B520" s="2">
        <f t="shared" si="730"/>
        <v>1900</v>
      </c>
      <c r="AF520" s="47"/>
    </row>
    <row r="521" spans="1:32" x14ac:dyDescent="0.35">
      <c r="A521" s="2">
        <f t="shared" si="729"/>
        <v>1</v>
      </c>
      <c r="B521" s="2">
        <f t="shared" si="730"/>
        <v>1900</v>
      </c>
      <c r="AF521" s="47"/>
    </row>
    <row r="522" spans="1:32" x14ac:dyDescent="0.35">
      <c r="A522" s="2">
        <f t="shared" si="729"/>
        <v>1</v>
      </c>
      <c r="B522" s="2">
        <f t="shared" si="730"/>
        <v>1900</v>
      </c>
      <c r="AF522" s="47"/>
    </row>
    <row r="523" spans="1:32" x14ac:dyDescent="0.35">
      <c r="A523" s="2">
        <f t="shared" si="729"/>
        <v>1</v>
      </c>
      <c r="B523" s="2">
        <f t="shared" si="730"/>
        <v>1900</v>
      </c>
      <c r="AF523" s="47"/>
    </row>
    <row r="524" spans="1:32" x14ac:dyDescent="0.35">
      <c r="A524" s="2">
        <f t="shared" si="729"/>
        <v>1</v>
      </c>
      <c r="B524" s="2">
        <f t="shared" si="730"/>
        <v>1900</v>
      </c>
      <c r="AF524" s="47"/>
    </row>
    <row r="525" spans="1:32" x14ac:dyDescent="0.35">
      <c r="A525" s="2">
        <f t="shared" si="729"/>
        <v>1</v>
      </c>
      <c r="B525" s="2">
        <f t="shared" si="730"/>
        <v>1900</v>
      </c>
      <c r="AF525" s="47"/>
    </row>
    <row r="526" spans="1:32" x14ac:dyDescent="0.35">
      <c r="A526" s="2">
        <f t="shared" si="729"/>
        <v>1</v>
      </c>
      <c r="B526" s="2">
        <f t="shared" si="730"/>
        <v>1900</v>
      </c>
      <c r="AF526" s="47"/>
    </row>
    <row r="527" spans="1:32" x14ac:dyDescent="0.35">
      <c r="A527" s="2">
        <f t="shared" si="729"/>
        <v>1</v>
      </c>
      <c r="B527" s="2">
        <f t="shared" si="730"/>
        <v>1900</v>
      </c>
      <c r="AF527" s="47"/>
    </row>
    <row r="528" spans="1:32" x14ac:dyDescent="0.35">
      <c r="A528" s="2">
        <f t="shared" si="729"/>
        <v>1</v>
      </c>
      <c r="B528" s="2">
        <f t="shared" si="730"/>
        <v>1900</v>
      </c>
      <c r="AF528" s="47"/>
    </row>
    <row r="529" spans="1:32" x14ac:dyDescent="0.35">
      <c r="A529" s="2">
        <f t="shared" si="729"/>
        <v>1</v>
      </c>
      <c r="B529" s="2">
        <f t="shared" si="730"/>
        <v>1900</v>
      </c>
      <c r="AF529" s="47"/>
    </row>
    <row r="530" spans="1:32" x14ac:dyDescent="0.35">
      <c r="A530" s="2">
        <f t="shared" si="729"/>
        <v>1</v>
      </c>
      <c r="B530" s="2">
        <f t="shared" si="730"/>
        <v>1900</v>
      </c>
      <c r="AF530" s="47"/>
    </row>
    <row r="531" spans="1:32" x14ac:dyDescent="0.35">
      <c r="A531" s="2">
        <f t="shared" si="729"/>
        <v>1</v>
      </c>
      <c r="B531" s="2">
        <f t="shared" si="730"/>
        <v>1900</v>
      </c>
      <c r="AF531" s="47"/>
    </row>
    <row r="532" spans="1:32" x14ac:dyDescent="0.35">
      <c r="A532" s="2">
        <f t="shared" si="729"/>
        <v>1</v>
      </c>
      <c r="B532" s="2">
        <f t="shared" si="730"/>
        <v>1900</v>
      </c>
      <c r="AF532" s="47"/>
    </row>
    <row r="533" spans="1:32" x14ac:dyDescent="0.35">
      <c r="A533" s="2">
        <f t="shared" si="729"/>
        <v>1</v>
      </c>
      <c r="B533" s="2">
        <f t="shared" si="730"/>
        <v>1900</v>
      </c>
      <c r="AF533" s="47"/>
    </row>
    <row r="534" spans="1:32" x14ac:dyDescent="0.35">
      <c r="A534" s="2">
        <f t="shared" si="729"/>
        <v>1</v>
      </c>
      <c r="B534" s="2">
        <f t="shared" si="730"/>
        <v>1900</v>
      </c>
      <c r="AF534" s="47"/>
    </row>
    <row r="535" spans="1:32" x14ac:dyDescent="0.35">
      <c r="A535" s="2">
        <f t="shared" si="729"/>
        <v>1</v>
      </c>
      <c r="B535" s="2">
        <f t="shared" si="730"/>
        <v>1900</v>
      </c>
      <c r="AF535" s="47"/>
    </row>
    <row r="536" spans="1:32" x14ac:dyDescent="0.35">
      <c r="A536" s="2">
        <f t="shared" si="729"/>
        <v>1</v>
      </c>
      <c r="B536" s="2">
        <f t="shared" si="730"/>
        <v>1900</v>
      </c>
      <c r="AF536" s="47"/>
    </row>
    <row r="537" spans="1:32" x14ac:dyDescent="0.35">
      <c r="A537" s="2">
        <f t="shared" si="729"/>
        <v>1</v>
      </c>
      <c r="B537" s="2">
        <f t="shared" si="730"/>
        <v>1900</v>
      </c>
      <c r="AF537" s="47"/>
    </row>
    <row r="538" spans="1:32" x14ac:dyDescent="0.35">
      <c r="A538" s="2">
        <f t="shared" si="729"/>
        <v>1</v>
      </c>
      <c r="B538" s="2">
        <f t="shared" si="730"/>
        <v>1900</v>
      </c>
      <c r="AF538" s="47"/>
    </row>
    <row r="539" spans="1:32" x14ac:dyDescent="0.35">
      <c r="A539" s="2">
        <f t="shared" si="729"/>
        <v>1</v>
      </c>
      <c r="B539" s="2">
        <f t="shared" si="730"/>
        <v>1900</v>
      </c>
      <c r="AF539" s="47"/>
    </row>
    <row r="540" spans="1:32" x14ac:dyDescent="0.35">
      <c r="A540" s="2">
        <f t="shared" si="729"/>
        <v>1</v>
      </c>
      <c r="B540" s="2">
        <f t="shared" si="730"/>
        <v>1900</v>
      </c>
      <c r="AF540" s="47"/>
    </row>
    <row r="541" spans="1:32" x14ac:dyDescent="0.35">
      <c r="A541" s="2">
        <f t="shared" si="729"/>
        <v>1</v>
      </c>
      <c r="B541" s="2">
        <f t="shared" si="730"/>
        <v>1900</v>
      </c>
    </row>
    <row r="542" spans="1:32" x14ac:dyDescent="0.35">
      <c r="A542" s="2">
        <f t="shared" si="729"/>
        <v>1</v>
      </c>
      <c r="B542" s="2">
        <f t="shared" si="730"/>
        <v>1900</v>
      </c>
    </row>
    <row r="543" spans="1:32" x14ac:dyDescent="0.35">
      <c r="A543" s="2">
        <f t="shared" si="729"/>
        <v>1</v>
      </c>
      <c r="B543" s="2">
        <f t="shared" si="730"/>
        <v>1900</v>
      </c>
    </row>
    <row r="544" spans="1:32" x14ac:dyDescent="0.35">
      <c r="A544" s="2">
        <f t="shared" si="729"/>
        <v>1</v>
      </c>
      <c r="B544" s="2">
        <f t="shared" si="730"/>
        <v>1900</v>
      </c>
    </row>
    <row r="545" spans="1:2" x14ac:dyDescent="0.35">
      <c r="A545" s="2">
        <f t="shared" si="729"/>
        <v>1</v>
      </c>
      <c r="B545" s="2">
        <f t="shared" si="730"/>
        <v>1900</v>
      </c>
    </row>
    <row r="546" spans="1:2" x14ac:dyDescent="0.35">
      <c r="A546" s="2">
        <f t="shared" si="729"/>
        <v>1</v>
      </c>
      <c r="B546" s="2">
        <f t="shared" si="730"/>
        <v>1900</v>
      </c>
    </row>
    <row r="547" spans="1:2" x14ac:dyDescent="0.35">
      <c r="A547" s="2">
        <f t="shared" si="729"/>
        <v>1</v>
      </c>
      <c r="B547" s="2">
        <f t="shared" si="730"/>
        <v>1900</v>
      </c>
    </row>
    <row r="548" spans="1:2" x14ac:dyDescent="0.35">
      <c r="A548" s="2">
        <f t="shared" si="729"/>
        <v>1</v>
      </c>
      <c r="B548" s="2">
        <f t="shared" si="730"/>
        <v>1900</v>
      </c>
    </row>
    <row r="549" spans="1:2" x14ac:dyDescent="0.35">
      <c r="A549" s="2">
        <f t="shared" si="729"/>
        <v>1</v>
      </c>
      <c r="B549" s="2">
        <f t="shared" si="730"/>
        <v>1900</v>
      </c>
    </row>
    <row r="550" spans="1:2" x14ac:dyDescent="0.35">
      <c r="A550" s="2">
        <f t="shared" si="729"/>
        <v>1</v>
      </c>
      <c r="B550" s="2">
        <f t="shared" si="730"/>
        <v>1900</v>
      </c>
    </row>
    <row r="551" spans="1:2" x14ac:dyDescent="0.35">
      <c r="A551" s="2">
        <f t="shared" si="729"/>
        <v>1</v>
      </c>
      <c r="B551" s="2">
        <f t="shared" si="730"/>
        <v>1900</v>
      </c>
    </row>
    <row r="552" spans="1:2" x14ac:dyDescent="0.35">
      <c r="A552" s="2">
        <f t="shared" si="729"/>
        <v>1</v>
      </c>
      <c r="B552" s="2">
        <f t="shared" si="730"/>
        <v>1900</v>
      </c>
    </row>
    <row r="553" spans="1:2" x14ac:dyDescent="0.35">
      <c r="A553" s="2">
        <f t="shared" si="729"/>
        <v>1</v>
      </c>
      <c r="B553" s="2">
        <f t="shared" si="730"/>
        <v>1900</v>
      </c>
    </row>
    <row r="554" spans="1:2" x14ac:dyDescent="0.35">
      <c r="A554" s="2">
        <f t="shared" si="729"/>
        <v>1</v>
      </c>
      <c r="B554" s="2">
        <f t="shared" si="730"/>
        <v>1900</v>
      </c>
    </row>
    <row r="555" spans="1:2" x14ac:dyDescent="0.35">
      <c r="A555" s="2">
        <f t="shared" si="729"/>
        <v>1</v>
      </c>
      <c r="B555" s="2">
        <f t="shared" si="730"/>
        <v>1900</v>
      </c>
    </row>
    <row r="556" spans="1:2" x14ac:dyDescent="0.35">
      <c r="A556" s="2">
        <f t="shared" ref="A556:A619" si="731">MONTH(C556)</f>
        <v>1</v>
      </c>
      <c r="B556" s="2">
        <f t="shared" ref="B556:B619" si="732">YEAR(C556)</f>
        <v>1900</v>
      </c>
    </row>
    <row r="557" spans="1:2" x14ac:dyDescent="0.35">
      <c r="A557" s="2">
        <f t="shared" si="731"/>
        <v>1</v>
      </c>
      <c r="B557" s="2">
        <f t="shared" si="732"/>
        <v>1900</v>
      </c>
    </row>
    <row r="558" spans="1:2" x14ac:dyDescent="0.35">
      <c r="A558" s="2">
        <f t="shared" si="731"/>
        <v>1</v>
      </c>
      <c r="B558" s="2">
        <f t="shared" si="732"/>
        <v>1900</v>
      </c>
    </row>
    <row r="559" spans="1:2" x14ac:dyDescent="0.35">
      <c r="A559" s="2">
        <f t="shared" si="731"/>
        <v>1</v>
      </c>
      <c r="B559" s="2">
        <f t="shared" si="732"/>
        <v>1900</v>
      </c>
    </row>
    <row r="560" spans="1:2" x14ac:dyDescent="0.35">
      <c r="A560" s="2">
        <f t="shared" si="731"/>
        <v>1</v>
      </c>
      <c r="B560" s="2">
        <f t="shared" si="732"/>
        <v>1900</v>
      </c>
    </row>
    <row r="561" spans="1:2" x14ac:dyDescent="0.35">
      <c r="A561" s="2">
        <f t="shared" si="731"/>
        <v>1</v>
      </c>
      <c r="B561" s="2">
        <f t="shared" si="732"/>
        <v>1900</v>
      </c>
    </row>
    <row r="562" spans="1:2" x14ac:dyDescent="0.35">
      <c r="A562" s="2">
        <f t="shared" si="731"/>
        <v>1</v>
      </c>
      <c r="B562" s="2">
        <f t="shared" si="732"/>
        <v>1900</v>
      </c>
    </row>
    <row r="563" spans="1:2" x14ac:dyDescent="0.35">
      <c r="A563" s="2">
        <f t="shared" si="731"/>
        <v>1</v>
      </c>
      <c r="B563" s="2">
        <f t="shared" si="732"/>
        <v>1900</v>
      </c>
    </row>
    <row r="564" spans="1:2" x14ac:dyDescent="0.35">
      <c r="A564" s="2">
        <f t="shared" si="731"/>
        <v>1</v>
      </c>
      <c r="B564" s="2">
        <f t="shared" si="732"/>
        <v>1900</v>
      </c>
    </row>
    <row r="565" spans="1:2" x14ac:dyDescent="0.35">
      <c r="A565" s="2">
        <f t="shared" si="731"/>
        <v>1</v>
      </c>
      <c r="B565" s="2">
        <f t="shared" si="732"/>
        <v>1900</v>
      </c>
    </row>
    <row r="566" spans="1:2" x14ac:dyDescent="0.35">
      <c r="A566" s="2">
        <f t="shared" si="731"/>
        <v>1</v>
      </c>
      <c r="B566" s="2">
        <f t="shared" si="732"/>
        <v>1900</v>
      </c>
    </row>
    <row r="567" spans="1:2" x14ac:dyDescent="0.35">
      <c r="A567" s="2">
        <f t="shared" si="731"/>
        <v>1</v>
      </c>
      <c r="B567" s="2">
        <f t="shared" si="732"/>
        <v>1900</v>
      </c>
    </row>
    <row r="568" spans="1:2" x14ac:dyDescent="0.35">
      <c r="A568" s="2">
        <f t="shared" si="731"/>
        <v>1</v>
      </c>
      <c r="B568" s="2">
        <f t="shared" si="732"/>
        <v>1900</v>
      </c>
    </row>
    <row r="569" spans="1:2" x14ac:dyDescent="0.35">
      <c r="A569" s="2">
        <f t="shared" si="731"/>
        <v>1</v>
      </c>
      <c r="B569" s="2">
        <f t="shared" si="732"/>
        <v>1900</v>
      </c>
    </row>
    <row r="570" spans="1:2" x14ac:dyDescent="0.35">
      <c r="A570" s="2">
        <f t="shared" si="731"/>
        <v>1</v>
      </c>
      <c r="B570" s="2">
        <f t="shared" si="732"/>
        <v>1900</v>
      </c>
    </row>
    <row r="571" spans="1:2" x14ac:dyDescent="0.35">
      <c r="A571" s="2">
        <f t="shared" si="731"/>
        <v>1</v>
      </c>
      <c r="B571" s="2">
        <f t="shared" si="732"/>
        <v>1900</v>
      </c>
    </row>
    <row r="572" spans="1:2" x14ac:dyDescent="0.35">
      <c r="A572" s="2">
        <f t="shared" si="731"/>
        <v>1</v>
      </c>
      <c r="B572" s="2">
        <f t="shared" si="732"/>
        <v>1900</v>
      </c>
    </row>
    <row r="573" spans="1:2" x14ac:dyDescent="0.35">
      <c r="A573" s="2">
        <f t="shared" si="731"/>
        <v>1</v>
      </c>
      <c r="B573" s="2">
        <f t="shared" si="732"/>
        <v>1900</v>
      </c>
    </row>
    <row r="574" spans="1:2" x14ac:dyDescent="0.35">
      <c r="A574" s="2">
        <f t="shared" si="731"/>
        <v>1</v>
      </c>
      <c r="B574" s="2">
        <f t="shared" si="732"/>
        <v>1900</v>
      </c>
    </row>
    <row r="575" spans="1:2" x14ac:dyDescent="0.35">
      <c r="A575" s="2">
        <f t="shared" si="731"/>
        <v>1</v>
      </c>
      <c r="B575" s="2">
        <f t="shared" si="732"/>
        <v>1900</v>
      </c>
    </row>
    <row r="576" spans="1:2" x14ac:dyDescent="0.35">
      <c r="A576" s="2">
        <f t="shared" si="731"/>
        <v>1</v>
      </c>
      <c r="B576" s="2">
        <f t="shared" si="732"/>
        <v>1900</v>
      </c>
    </row>
    <row r="577" spans="1:2" x14ac:dyDescent="0.35">
      <c r="A577" s="2">
        <f t="shared" si="731"/>
        <v>1</v>
      </c>
      <c r="B577" s="2">
        <f t="shared" si="732"/>
        <v>1900</v>
      </c>
    </row>
    <row r="578" spans="1:2" x14ac:dyDescent="0.35">
      <c r="A578" s="2">
        <f t="shared" si="731"/>
        <v>1</v>
      </c>
      <c r="B578" s="2">
        <f t="shared" si="732"/>
        <v>1900</v>
      </c>
    </row>
    <row r="579" spans="1:2" x14ac:dyDescent="0.35">
      <c r="A579" s="2">
        <f t="shared" si="731"/>
        <v>1</v>
      </c>
      <c r="B579" s="2">
        <f t="shared" si="732"/>
        <v>1900</v>
      </c>
    </row>
    <row r="580" spans="1:2" x14ac:dyDescent="0.35">
      <c r="A580" s="2">
        <f t="shared" si="731"/>
        <v>1</v>
      </c>
      <c r="B580" s="2">
        <f t="shared" si="732"/>
        <v>1900</v>
      </c>
    </row>
    <row r="581" spans="1:2" x14ac:dyDescent="0.35">
      <c r="A581" s="2">
        <f t="shared" si="731"/>
        <v>1</v>
      </c>
      <c r="B581" s="2">
        <f t="shared" si="732"/>
        <v>1900</v>
      </c>
    </row>
    <row r="582" spans="1:2" x14ac:dyDescent="0.35">
      <c r="A582" s="2">
        <f t="shared" si="731"/>
        <v>1</v>
      </c>
      <c r="B582" s="2">
        <f t="shared" si="732"/>
        <v>1900</v>
      </c>
    </row>
    <row r="583" spans="1:2" x14ac:dyDescent="0.35">
      <c r="A583" s="2">
        <f t="shared" si="731"/>
        <v>1</v>
      </c>
      <c r="B583" s="2">
        <f t="shared" si="732"/>
        <v>1900</v>
      </c>
    </row>
    <row r="584" spans="1:2" x14ac:dyDescent="0.35">
      <c r="A584" s="2">
        <f t="shared" si="731"/>
        <v>1</v>
      </c>
      <c r="B584" s="2">
        <f t="shared" si="732"/>
        <v>1900</v>
      </c>
    </row>
    <row r="585" spans="1:2" x14ac:dyDescent="0.35">
      <c r="A585" s="2">
        <f t="shared" si="731"/>
        <v>1</v>
      </c>
      <c r="B585" s="2">
        <f t="shared" si="732"/>
        <v>1900</v>
      </c>
    </row>
    <row r="586" spans="1:2" x14ac:dyDescent="0.35">
      <c r="A586" s="2">
        <f t="shared" si="731"/>
        <v>1</v>
      </c>
      <c r="B586" s="2">
        <f t="shared" si="732"/>
        <v>1900</v>
      </c>
    </row>
    <row r="587" spans="1:2" x14ac:dyDescent="0.35">
      <c r="A587" s="2">
        <f t="shared" si="731"/>
        <v>1</v>
      </c>
      <c r="B587" s="2">
        <f t="shared" si="732"/>
        <v>1900</v>
      </c>
    </row>
    <row r="588" spans="1:2" x14ac:dyDescent="0.35">
      <c r="A588" s="2">
        <f t="shared" si="731"/>
        <v>1</v>
      </c>
      <c r="B588" s="2">
        <f t="shared" si="732"/>
        <v>1900</v>
      </c>
    </row>
    <row r="589" spans="1:2" x14ac:dyDescent="0.35">
      <c r="A589" s="2">
        <f t="shared" si="731"/>
        <v>1</v>
      </c>
      <c r="B589" s="2">
        <f t="shared" si="732"/>
        <v>1900</v>
      </c>
    </row>
    <row r="590" spans="1:2" x14ac:dyDescent="0.35">
      <c r="A590" s="2">
        <f t="shared" si="731"/>
        <v>1</v>
      </c>
      <c r="B590" s="2">
        <f t="shared" si="732"/>
        <v>1900</v>
      </c>
    </row>
    <row r="591" spans="1:2" x14ac:dyDescent="0.35">
      <c r="A591" s="2">
        <f t="shared" si="731"/>
        <v>1</v>
      </c>
      <c r="B591" s="2">
        <f t="shared" si="732"/>
        <v>1900</v>
      </c>
    </row>
    <row r="592" spans="1:2" x14ac:dyDescent="0.35">
      <c r="A592" s="2">
        <f t="shared" si="731"/>
        <v>1</v>
      </c>
      <c r="B592" s="2">
        <f t="shared" si="732"/>
        <v>1900</v>
      </c>
    </row>
    <row r="593" spans="1:2" x14ac:dyDescent="0.35">
      <c r="A593" s="2">
        <f t="shared" si="731"/>
        <v>1</v>
      </c>
      <c r="B593" s="2">
        <f t="shared" si="732"/>
        <v>1900</v>
      </c>
    </row>
    <row r="594" spans="1:2" x14ac:dyDescent="0.35">
      <c r="A594" s="2">
        <f t="shared" si="731"/>
        <v>1</v>
      </c>
      <c r="B594" s="2">
        <f t="shared" si="732"/>
        <v>1900</v>
      </c>
    </row>
    <row r="595" spans="1:2" x14ac:dyDescent="0.35">
      <c r="A595" s="2">
        <f t="shared" si="731"/>
        <v>1</v>
      </c>
      <c r="B595" s="2">
        <f t="shared" si="732"/>
        <v>1900</v>
      </c>
    </row>
    <row r="596" spans="1:2" x14ac:dyDescent="0.35">
      <c r="A596" s="2">
        <f t="shared" si="731"/>
        <v>1</v>
      </c>
      <c r="B596" s="2">
        <f t="shared" si="732"/>
        <v>1900</v>
      </c>
    </row>
    <row r="597" spans="1:2" x14ac:dyDescent="0.35">
      <c r="A597" s="2">
        <f t="shared" si="731"/>
        <v>1</v>
      </c>
      <c r="B597" s="2">
        <f t="shared" si="732"/>
        <v>1900</v>
      </c>
    </row>
    <row r="598" spans="1:2" x14ac:dyDescent="0.35">
      <c r="A598" s="2">
        <f t="shared" si="731"/>
        <v>1</v>
      </c>
      <c r="B598" s="2">
        <f t="shared" si="732"/>
        <v>1900</v>
      </c>
    </row>
    <row r="599" spans="1:2" x14ac:dyDescent="0.35">
      <c r="A599" s="2">
        <f t="shared" si="731"/>
        <v>1</v>
      </c>
      <c r="B599" s="2">
        <f t="shared" si="732"/>
        <v>1900</v>
      </c>
    </row>
    <row r="600" spans="1:2" x14ac:dyDescent="0.35">
      <c r="A600" s="2">
        <f t="shared" si="731"/>
        <v>1</v>
      </c>
      <c r="B600" s="2">
        <f t="shared" si="732"/>
        <v>1900</v>
      </c>
    </row>
    <row r="601" spans="1:2" x14ac:dyDescent="0.35">
      <c r="A601" s="2">
        <f t="shared" si="731"/>
        <v>1</v>
      </c>
      <c r="B601" s="2">
        <f t="shared" si="732"/>
        <v>1900</v>
      </c>
    </row>
    <row r="602" spans="1:2" x14ac:dyDescent="0.35">
      <c r="A602" s="2">
        <f t="shared" si="731"/>
        <v>1</v>
      </c>
      <c r="B602" s="2">
        <f t="shared" si="732"/>
        <v>1900</v>
      </c>
    </row>
    <row r="603" spans="1:2" x14ac:dyDescent="0.35">
      <c r="A603" s="2">
        <f t="shared" si="731"/>
        <v>1</v>
      </c>
      <c r="B603" s="2">
        <f t="shared" si="732"/>
        <v>1900</v>
      </c>
    </row>
    <row r="604" spans="1:2" x14ac:dyDescent="0.35">
      <c r="A604" s="2">
        <f t="shared" si="731"/>
        <v>1</v>
      </c>
      <c r="B604" s="2">
        <f t="shared" si="732"/>
        <v>1900</v>
      </c>
    </row>
    <row r="605" spans="1:2" x14ac:dyDescent="0.35">
      <c r="A605" s="2">
        <f t="shared" si="731"/>
        <v>1</v>
      </c>
      <c r="B605" s="2">
        <f t="shared" si="732"/>
        <v>1900</v>
      </c>
    </row>
    <row r="606" spans="1:2" x14ac:dyDescent="0.35">
      <c r="A606" s="2">
        <f t="shared" si="731"/>
        <v>1</v>
      </c>
      <c r="B606" s="2">
        <f t="shared" si="732"/>
        <v>1900</v>
      </c>
    </row>
    <row r="607" spans="1:2" x14ac:dyDescent="0.35">
      <c r="A607" s="2">
        <f t="shared" si="731"/>
        <v>1</v>
      </c>
      <c r="B607" s="2">
        <f t="shared" si="732"/>
        <v>1900</v>
      </c>
    </row>
    <row r="608" spans="1:2" x14ac:dyDescent="0.35">
      <c r="A608" s="2">
        <f t="shared" si="731"/>
        <v>1</v>
      </c>
      <c r="B608" s="2">
        <f t="shared" si="732"/>
        <v>1900</v>
      </c>
    </row>
    <row r="609" spans="1:2" x14ac:dyDescent="0.35">
      <c r="A609" s="2">
        <f t="shared" si="731"/>
        <v>1</v>
      </c>
      <c r="B609" s="2">
        <f t="shared" si="732"/>
        <v>1900</v>
      </c>
    </row>
    <row r="610" spans="1:2" x14ac:dyDescent="0.35">
      <c r="A610" s="2">
        <f t="shared" si="731"/>
        <v>1</v>
      </c>
      <c r="B610" s="2">
        <f t="shared" si="732"/>
        <v>1900</v>
      </c>
    </row>
    <row r="611" spans="1:2" x14ac:dyDescent="0.35">
      <c r="A611" s="2">
        <f t="shared" si="731"/>
        <v>1</v>
      </c>
      <c r="B611" s="2">
        <f t="shared" si="732"/>
        <v>1900</v>
      </c>
    </row>
    <row r="612" spans="1:2" x14ac:dyDescent="0.35">
      <c r="A612" s="2">
        <f t="shared" si="731"/>
        <v>1</v>
      </c>
      <c r="B612" s="2">
        <f t="shared" si="732"/>
        <v>1900</v>
      </c>
    </row>
    <row r="613" spans="1:2" x14ac:dyDescent="0.35">
      <c r="A613" s="2">
        <f t="shared" si="731"/>
        <v>1</v>
      </c>
      <c r="B613" s="2">
        <f t="shared" si="732"/>
        <v>1900</v>
      </c>
    </row>
    <row r="614" spans="1:2" x14ac:dyDescent="0.35">
      <c r="A614" s="2">
        <f t="shared" si="731"/>
        <v>1</v>
      </c>
      <c r="B614" s="2">
        <f t="shared" si="732"/>
        <v>1900</v>
      </c>
    </row>
    <row r="615" spans="1:2" x14ac:dyDescent="0.35">
      <c r="A615" s="2">
        <f t="shared" si="731"/>
        <v>1</v>
      </c>
      <c r="B615" s="2">
        <f t="shared" si="732"/>
        <v>1900</v>
      </c>
    </row>
    <row r="616" spans="1:2" x14ac:dyDescent="0.35">
      <c r="A616" s="2">
        <f t="shared" si="731"/>
        <v>1</v>
      </c>
      <c r="B616" s="2">
        <f t="shared" si="732"/>
        <v>1900</v>
      </c>
    </row>
    <row r="617" spans="1:2" x14ac:dyDescent="0.35">
      <c r="A617" s="2">
        <f t="shared" si="731"/>
        <v>1</v>
      </c>
      <c r="B617" s="2">
        <f t="shared" si="732"/>
        <v>1900</v>
      </c>
    </row>
    <row r="618" spans="1:2" x14ac:dyDescent="0.35">
      <c r="A618" s="2">
        <f t="shared" si="731"/>
        <v>1</v>
      </c>
      <c r="B618" s="2">
        <f t="shared" si="732"/>
        <v>1900</v>
      </c>
    </row>
    <row r="619" spans="1:2" x14ac:dyDescent="0.35">
      <c r="A619" s="2">
        <f t="shared" si="731"/>
        <v>1</v>
      </c>
      <c r="B619" s="2">
        <f t="shared" si="732"/>
        <v>1900</v>
      </c>
    </row>
    <row r="620" spans="1:2" x14ac:dyDescent="0.35">
      <c r="A620" s="2">
        <f t="shared" ref="A620:A683" si="733">MONTH(C620)</f>
        <v>1</v>
      </c>
      <c r="B620" s="2">
        <f t="shared" ref="B620:B683" si="734">YEAR(C620)</f>
        <v>1900</v>
      </c>
    </row>
    <row r="621" spans="1:2" x14ac:dyDescent="0.35">
      <c r="A621" s="2">
        <f t="shared" si="733"/>
        <v>1</v>
      </c>
      <c r="B621" s="2">
        <f t="shared" si="734"/>
        <v>1900</v>
      </c>
    </row>
    <row r="622" spans="1:2" x14ac:dyDescent="0.35">
      <c r="A622" s="2">
        <f t="shared" si="733"/>
        <v>1</v>
      </c>
      <c r="B622" s="2">
        <f t="shared" si="734"/>
        <v>1900</v>
      </c>
    </row>
    <row r="623" spans="1:2" x14ac:dyDescent="0.35">
      <c r="A623" s="2">
        <f t="shared" si="733"/>
        <v>1</v>
      </c>
      <c r="B623" s="2">
        <f t="shared" si="734"/>
        <v>1900</v>
      </c>
    </row>
    <row r="624" spans="1:2" x14ac:dyDescent="0.35">
      <c r="A624" s="2">
        <f t="shared" si="733"/>
        <v>1</v>
      </c>
      <c r="B624" s="2">
        <f t="shared" si="734"/>
        <v>1900</v>
      </c>
    </row>
    <row r="625" spans="1:2" x14ac:dyDescent="0.35">
      <c r="A625" s="2">
        <f t="shared" si="733"/>
        <v>1</v>
      </c>
      <c r="B625" s="2">
        <f t="shared" si="734"/>
        <v>1900</v>
      </c>
    </row>
    <row r="626" spans="1:2" x14ac:dyDescent="0.35">
      <c r="A626" s="2">
        <f t="shared" si="733"/>
        <v>1</v>
      </c>
      <c r="B626" s="2">
        <f t="shared" si="734"/>
        <v>1900</v>
      </c>
    </row>
    <row r="627" spans="1:2" x14ac:dyDescent="0.35">
      <c r="A627" s="2">
        <f t="shared" si="733"/>
        <v>1</v>
      </c>
      <c r="B627" s="2">
        <f t="shared" si="734"/>
        <v>1900</v>
      </c>
    </row>
    <row r="628" spans="1:2" x14ac:dyDescent="0.35">
      <c r="A628" s="2">
        <f t="shared" si="733"/>
        <v>1</v>
      </c>
      <c r="B628" s="2">
        <f t="shared" si="734"/>
        <v>1900</v>
      </c>
    </row>
    <row r="629" spans="1:2" x14ac:dyDescent="0.35">
      <c r="A629" s="2">
        <f t="shared" si="733"/>
        <v>1</v>
      </c>
      <c r="B629" s="2">
        <f t="shared" si="734"/>
        <v>1900</v>
      </c>
    </row>
    <row r="630" spans="1:2" x14ac:dyDescent="0.35">
      <c r="A630" s="2">
        <f t="shared" si="733"/>
        <v>1</v>
      </c>
      <c r="B630" s="2">
        <f t="shared" si="734"/>
        <v>1900</v>
      </c>
    </row>
    <row r="631" spans="1:2" x14ac:dyDescent="0.35">
      <c r="A631" s="2">
        <f t="shared" si="733"/>
        <v>1</v>
      </c>
      <c r="B631" s="2">
        <f t="shared" si="734"/>
        <v>1900</v>
      </c>
    </row>
    <row r="632" spans="1:2" x14ac:dyDescent="0.35">
      <c r="A632" s="2">
        <f t="shared" si="733"/>
        <v>1</v>
      </c>
      <c r="B632" s="2">
        <f t="shared" si="734"/>
        <v>1900</v>
      </c>
    </row>
    <row r="633" spans="1:2" x14ac:dyDescent="0.35">
      <c r="A633" s="2">
        <f t="shared" si="733"/>
        <v>1</v>
      </c>
      <c r="B633" s="2">
        <f t="shared" si="734"/>
        <v>1900</v>
      </c>
    </row>
    <row r="634" spans="1:2" x14ac:dyDescent="0.35">
      <c r="A634" s="2">
        <f t="shared" si="733"/>
        <v>1</v>
      </c>
      <c r="B634" s="2">
        <f t="shared" si="734"/>
        <v>1900</v>
      </c>
    </row>
    <row r="635" spans="1:2" x14ac:dyDescent="0.35">
      <c r="A635" s="2">
        <f t="shared" si="733"/>
        <v>1</v>
      </c>
      <c r="B635" s="2">
        <f t="shared" si="734"/>
        <v>1900</v>
      </c>
    </row>
    <row r="636" spans="1:2" x14ac:dyDescent="0.35">
      <c r="A636" s="2">
        <f t="shared" si="733"/>
        <v>1</v>
      </c>
      <c r="B636" s="2">
        <f t="shared" si="734"/>
        <v>1900</v>
      </c>
    </row>
    <row r="637" spans="1:2" x14ac:dyDescent="0.35">
      <c r="A637" s="2">
        <f t="shared" si="733"/>
        <v>1</v>
      </c>
      <c r="B637" s="2">
        <f t="shared" si="734"/>
        <v>1900</v>
      </c>
    </row>
    <row r="638" spans="1:2" x14ac:dyDescent="0.35">
      <c r="A638" s="2">
        <f t="shared" si="733"/>
        <v>1</v>
      </c>
      <c r="B638" s="2">
        <f t="shared" si="734"/>
        <v>1900</v>
      </c>
    </row>
    <row r="639" spans="1:2" x14ac:dyDescent="0.35">
      <c r="A639" s="2">
        <f t="shared" si="733"/>
        <v>1</v>
      </c>
      <c r="B639" s="2">
        <f t="shared" si="734"/>
        <v>1900</v>
      </c>
    </row>
    <row r="640" spans="1:2" x14ac:dyDescent="0.35">
      <c r="A640" s="2">
        <f t="shared" si="733"/>
        <v>1</v>
      </c>
      <c r="B640" s="2">
        <f t="shared" si="734"/>
        <v>1900</v>
      </c>
    </row>
    <row r="641" spans="1:2" x14ac:dyDescent="0.35">
      <c r="A641" s="2">
        <f t="shared" si="733"/>
        <v>1</v>
      </c>
      <c r="B641" s="2">
        <f t="shared" si="734"/>
        <v>1900</v>
      </c>
    </row>
    <row r="642" spans="1:2" x14ac:dyDescent="0.35">
      <c r="A642" s="2">
        <f t="shared" si="733"/>
        <v>1</v>
      </c>
      <c r="B642" s="2">
        <f t="shared" si="734"/>
        <v>1900</v>
      </c>
    </row>
    <row r="643" spans="1:2" x14ac:dyDescent="0.35">
      <c r="A643" s="2">
        <f t="shared" si="733"/>
        <v>1</v>
      </c>
      <c r="B643" s="2">
        <f t="shared" si="734"/>
        <v>1900</v>
      </c>
    </row>
    <row r="644" spans="1:2" x14ac:dyDescent="0.35">
      <c r="A644" s="2">
        <f t="shared" si="733"/>
        <v>1</v>
      </c>
      <c r="B644" s="2">
        <f t="shared" si="734"/>
        <v>1900</v>
      </c>
    </row>
    <row r="645" spans="1:2" x14ac:dyDescent="0.35">
      <c r="A645" s="2">
        <f t="shared" si="733"/>
        <v>1</v>
      </c>
      <c r="B645" s="2">
        <f t="shared" si="734"/>
        <v>1900</v>
      </c>
    </row>
    <row r="646" spans="1:2" x14ac:dyDescent="0.35">
      <c r="A646" s="2">
        <f t="shared" si="733"/>
        <v>1</v>
      </c>
      <c r="B646" s="2">
        <f t="shared" si="734"/>
        <v>1900</v>
      </c>
    </row>
    <row r="647" spans="1:2" x14ac:dyDescent="0.35">
      <c r="A647" s="2">
        <f t="shared" si="733"/>
        <v>1</v>
      </c>
      <c r="B647" s="2">
        <f t="shared" si="734"/>
        <v>1900</v>
      </c>
    </row>
    <row r="648" spans="1:2" x14ac:dyDescent="0.35">
      <c r="A648" s="2">
        <f t="shared" si="733"/>
        <v>1</v>
      </c>
      <c r="B648" s="2">
        <f t="shared" si="734"/>
        <v>1900</v>
      </c>
    </row>
    <row r="649" spans="1:2" x14ac:dyDescent="0.35">
      <c r="A649" s="2">
        <f t="shared" si="733"/>
        <v>1</v>
      </c>
      <c r="B649" s="2">
        <f t="shared" si="734"/>
        <v>1900</v>
      </c>
    </row>
    <row r="650" spans="1:2" x14ac:dyDescent="0.35">
      <c r="A650" s="2">
        <f t="shared" si="733"/>
        <v>1</v>
      </c>
      <c r="B650" s="2">
        <f t="shared" si="734"/>
        <v>1900</v>
      </c>
    </row>
    <row r="651" spans="1:2" x14ac:dyDescent="0.35">
      <c r="A651" s="2">
        <f t="shared" si="733"/>
        <v>1</v>
      </c>
      <c r="B651" s="2">
        <f t="shared" si="734"/>
        <v>1900</v>
      </c>
    </row>
    <row r="652" spans="1:2" x14ac:dyDescent="0.35">
      <c r="A652" s="2">
        <f t="shared" si="733"/>
        <v>1</v>
      </c>
      <c r="B652" s="2">
        <f t="shared" si="734"/>
        <v>1900</v>
      </c>
    </row>
    <row r="653" spans="1:2" x14ac:dyDescent="0.35">
      <c r="A653" s="2">
        <f t="shared" si="733"/>
        <v>1</v>
      </c>
      <c r="B653" s="2">
        <f t="shared" si="734"/>
        <v>1900</v>
      </c>
    </row>
    <row r="654" spans="1:2" x14ac:dyDescent="0.35">
      <c r="A654" s="2">
        <f t="shared" si="733"/>
        <v>1</v>
      </c>
      <c r="B654" s="2">
        <f t="shared" si="734"/>
        <v>1900</v>
      </c>
    </row>
    <row r="655" spans="1:2" x14ac:dyDescent="0.35">
      <c r="A655" s="2">
        <f t="shared" si="733"/>
        <v>1</v>
      </c>
      <c r="B655" s="2">
        <f t="shared" si="734"/>
        <v>1900</v>
      </c>
    </row>
    <row r="656" spans="1:2" x14ac:dyDescent="0.35">
      <c r="A656" s="2">
        <f t="shared" si="733"/>
        <v>1</v>
      </c>
      <c r="B656" s="2">
        <f t="shared" si="734"/>
        <v>1900</v>
      </c>
    </row>
    <row r="657" spans="1:2" x14ac:dyDescent="0.35">
      <c r="A657" s="2">
        <f t="shared" si="733"/>
        <v>1</v>
      </c>
      <c r="B657" s="2">
        <f t="shared" si="734"/>
        <v>1900</v>
      </c>
    </row>
    <row r="658" spans="1:2" x14ac:dyDescent="0.35">
      <c r="A658" s="2">
        <f t="shared" si="733"/>
        <v>1</v>
      </c>
      <c r="B658" s="2">
        <f t="shared" si="734"/>
        <v>1900</v>
      </c>
    </row>
    <row r="659" spans="1:2" x14ac:dyDescent="0.35">
      <c r="A659" s="2">
        <f t="shared" si="733"/>
        <v>1</v>
      </c>
      <c r="B659" s="2">
        <f t="shared" si="734"/>
        <v>1900</v>
      </c>
    </row>
    <row r="660" spans="1:2" x14ac:dyDescent="0.35">
      <c r="A660" s="2">
        <f t="shared" si="733"/>
        <v>1</v>
      </c>
      <c r="B660" s="2">
        <f t="shared" si="734"/>
        <v>1900</v>
      </c>
    </row>
    <row r="661" spans="1:2" x14ac:dyDescent="0.35">
      <c r="A661" s="2">
        <f t="shared" si="733"/>
        <v>1</v>
      </c>
      <c r="B661" s="2">
        <f t="shared" si="734"/>
        <v>1900</v>
      </c>
    </row>
    <row r="662" spans="1:2" x14ac:dyDescent="0.35">
      <c r="A662" s="2">
        <f t="shared" si="733"/>
        <v>1</v>
      </c>
      <c r="B662" s="2">
        <f t="shared" si="734"/>
        <v>1900</v>
      </c>
    </row>
    <row r="663" spans="1:2" x14ac:dyDescent="0.35">
      <c r="A663" s="2">
        <f t="shared" si="733"/>
        <v>1</v>
      </c>
      <c r="B663" s="2">
        <f t="shared" si="734"/>
        <v>1900</v>
      </c>
    </row>
    <row r="664" spans="1:2" x14ac:dyDescent="0.35">
      <c r="A664" s="2">
        <f t="shared" si="733"/>
        <v>1</v>
      </c>
      <c r="B664" s="2">
        <f t="shared" si="734"/>
        <v>1900</v>
      </c>
    </row>
    <row r="665" spans="1:2" x14ac:dyDescent="0.35">
      <c r="A665" s="2">
        <f t="shared" si="733"/>
        <v>1</v>
      </c>
      <c r="B665" s="2">
        <f t="shared" si="734"/>
        <v>1900</v>
      </c>
    </row>
    <row r="666" spans="1:2" x14ac:dyDescent="0.35">
      <c r="A666" s="2">
        <f t="shared" si="733"/>
        <v>1</v>
      </c>
      <c r="B666" s="2">
        <f t="shared" si="734"/>
        <v>1900</v>
      </c>
    </row>
    <row r="667" spans="1:2" x14ac:dyDescent="0.35">
      <c r="A667" s="2">
        <f t="shared" si="733"/>
        <v>1</v>
      </c>
      <c r="B667" s="2">
        <f t="shared" si="734"/>
        <v>1900</v>
      </c>
    </row>
    <row r="668" spans="1:2" x14ac:dyDescent="0.35">
      <c r="A668" s="2">
        <f t="shared" si="733"/>
        <v>1</v>
      </c>
      <c r="B668" s="2">
        <f t="shared" si="734"/>
        <v>1900</v>
      </c>
    </row>
    <row r="669" spans="1:2" x14ac:dyDescent="0.35">
      <c r="A669" s="2">
        <f t="shared" si="733"/>
        <v>1</v>
      </c>
      <c r="B669" s="2">
        <f t="shared" si="734"/>
        <v>1900</v>
      </c>
    </row>
    <row r="670" spans="1:2" x14ac:dyDescent="0.35">
      <c r="A670" s="2">
        <f t="shared" si="733"/>
        <v>1</v>
      </c>
      <c r="B670" s="2">
        <f t="shared" si="734"/>
        <v>1900</v>
      </c>
    </row>
    <row r="671" spans="1:2" x14ac:dyDescent="0.35">
      <c r="A671" s="2">
        <f t="shared" si="733"/>
        <v>1</v>
      </c>
      <c r="B671" s="2">
        <f t="shared" si="734"/>
        <v>1900</v>
      </c>
    </row>
    <row r="672" spans="1:2" x14ac:dyDescent="0.35">
      <c r="A672" s="2">
        <f t="shared" si="733"/>
        <v>1</v>
      </c>
      <c r="B672" s="2">
        <f t="shared" si="734"/>
        <v>1900</v>
      </c>
    </row>
    <row r="673" spans="1:2" x14ac:dyDescent="0.35">
      <c r="A673" s="2">
        <f t="shared" si="733"/>
        <v>1</v>
      </c>
      <c r="B673" s="2">
        <f t="shared" si="734"/>
        <v>1900</v>
      </c>
    </row>
    <row r="674" spans="1:2" x14ac:dyDescent="0.35">
      <c r="A674" s="2">
        <f t="shared" si="733"/>
        <v>1</v>
      </c>
      <c r="B674" s="2">
        <f t="shared" si="734"/>
        <v>1900</v>
      </c>
    </row>
    <row r="675" spans="1:2" x14ac:dyDescent="0.35">
      <c r="A675" s="2">
        <f t="shared" si="733"/>
        <v>1</v>
      </c>
      <c r="B675" s="2">
        <f t="shared" si="734"/>
        <v>1900</v>
      </c>
    </row>
    <row r="676" spans="1:2" x14ac:dyDescent="0.35">
      <c r="A676" s="2">
        <f t="shared" si="733"/>
        <v>1</v>
      </c>
      <c r="B676" s="2">
        <f t="shared" si="734"/>
        <v>1900</v>
      </c>
    </row>
    <row r="677" spans="1:2" x14ac:dyDescent="0.35">
      <c r="A677" s="2">
        <f t="shared" si="733"/>
        <v>1</v>
      </c>
      <c r="B677" s="2">
        <f t="shared" si="734"/>
        <v>1900</v>
      </c>
    </row>
    <row r="678" spans="1:2" x14ac:dyDescent="0.35">
      <c r="A678" s="2">
        <f t="shared" si="733"/>
        <v>1</v>
      </c>
      <c r="B678" s="2">
        <f t="shared" si="734"/>
        <v>1900</v>
      </c>
    </row>
    <row r="679" spans="1:2" x14ac:dyDescent="0.35">
      <c r="A679" s="2">
        <f t="shared" si="733"/>
        <v>1</v>
      </c>
      <c r="B679" s="2">
        <f t="shared" si="734"/>
        <v>1900</v>
      </c>
    </row>
    <row r="680" spans="1:2" x14ac:dyDescent="0.35">
      <c r="A680" s="2">
        <f t="shared" si="733"/>
        <v>1</v>
      </c>
      <c r="B680" s="2">
        <f t="shared" si="734"/>
        <v>1900</v>
      </c>
    </row>
    <row r="681" spans="1:2" x14ac:dyDescent="0.35">
      <c r="A681" s="2">
        <f t="shared" si="733"/>
        <v>1</v>
      </c>
      <c r="B681" s="2">
        <f t="shared" si="734"/>
        <v>1900</v>
      </c>
    </row>
    <row r="682" spans="1:2" x14ac:dyDescent="0.35">
      <c r="A682" s="2">
        <f t="shared" si="733"/>
        <v>1</v>
      </c>
      <c r="B682" s="2">
        <f t="shared" si="734"/>
        <v>1900</v>
      </c>
    </row>
    <row r="683" spans="1:2" x14ac:dyDescent="0.35">
      <c r="A683" s="2">
        <f t="shared" si="733"/>
        <v>1</v>
      </c>
      <c r="B683" s="2">
        <f t="shared" si="734"/>
        <v>1900</v>
      </c>
    </row>
    <row r="684" spans="1:2" x14ac:dyDescent="0.35">
      <c r="A684" s="2">
        <f t="shared" ref="A684:A747" si="735">MONTH(C684)</f>
        <v>1</v>
      </c>
      <c r="B684" s="2">
        <f t="shared" ref="B684:B747" si="736">YEAR(C684)</f>
        <v>1900</v>
      </c>
    </row>
    <row r="685" spans="1:2" x14ac:dyDescent="0.35">
      <c r="A685" s="2">
        <f t="shared" si="735"/>
        <v>1</v>
      </c>
      <c r="B685" s="2">
        <f t="shared" si="736"/>
        <v>1900</v>
      </c>
    </row>
    <row r="686" spans="1:2" x14ac:dyDescent="0.35">
      <c r="A686" s="2">
        <f t="shared" si="735"/>
        <v>1</v>
      </c>
      <c r="B686" s="2">
        <f t="shared" si="736"/>
        <v>1900</v>
      </c>
    </row>
    <row r="687" spans="1:2" x14ac:dyDescent="0.35">
      <c r="A687" s="2">
        <f t="shared" si="735"/>
        <v>1</v>
      </c>
      <c r="B687" s="2">
        <f t="shared" si="736"/>
        <v>1900</v>
      </c>
    </row>
    <row r="688" spans="1:2" x14ac:dyDescent="0.35">
      <c r="A688" s="2">
        <f t="shared" si="735"/>
        <v>1</v>
      </c>
      <c r="B688" s="2">
        <f t="shared" si="736"/>
        <v>1900</v>
      </c>
    </row>
    <row r="689" spans="1:2" x14ac:dyDescent="0.35">
      <c r="A689" s="2">
        <f t="shared" si="735"/>
        <v>1</v>
      </c>
      <c r="B689" s="2">
        <f t="shared" si="736"/>
        <v>1900</v>
      </c>
    </row>
    <row r="690" spans="1:2" x14ac:dyDescent="0.35">
      <c r="A690" s="2">
        <f t="shared" si="735"/>
        <v>1</v>
      </c>
      <c r="B690" s="2">
        <f t="shared" si="736"/>
        <v>1900</v>
      </c>
    </row>
    <row r="691" spans="1:2" x14ac:dyDescent="0.35">
      <c r="A691" s="2">
        <f t="shared" si="735"/>
        <v>1</v>
      </c>
      <c r="B691" s="2">
        <f t="shared" si="736"/>
        <v>1900</v>
      </c>
    </row>
    <row r="692" spans="1:2" x14ac:dyDescent="0.35">
      <c r="A692" s="2">
        <f t="shared" si="735"/>
        <v>1</v>
      </c>
      <c r="B692" s="2">
        <f t="shared" si="736"/>
        <v>1900</v>
      </c>
    </row>
    <row r="693" spans="1:2" x14ac:dyDescent="0.35">
      <c r="A693" s="2">
        <f t="shared" si="735"/>
        <v>1</v>
      </c>
      <c r="B693" s="2">
        <f t="shared" si="736"/>
        <v>1900</v>
      </c>
    </row>
    <row r="694" spans="1:2" x14ac:dyDescent="0.35">
      <c r="A694" s="2">
        <f t="shared" si="735"/>
        <v>1</v>
      </c>
      <c r="B694" s="2">
        <f t="shared" si="736"/>
        <v>1900</v>
      </c>
    </row>
    <row r="695" spans="1:2" x14ac:dyDescent="0.35">
      <c r="A695" s="2">
        <f t="shared" si="735"/>
        <v>1</v>
      </c>
      <c r="B695" s="2">
        <f t="shared" si="736"/>
        <v>1900</v>
      </c>
    </row>
    <row r="696" spans="1:2" x14ac:dyDescent="0.35">
      <c r="A696" s="2">
        <f t="shared" si="735"/>
        <v>1</v>
      </c>
      <c r="B696" s="2">
        <f t="shared" si="736"/>
        <v>1900</v>
      </c>
    </row>
    <row r="697" spans="1:2" x14ac:dyDescent="0.35">
      <c r="A697" s="2">
        <f t="shared" si="735"/>
        <v>1</v>
      </c>
      <c r="B697" s="2">
        <f t="shared" si="736"/>
        <v>1900</v>
      </c>
    </row>
    <row r="698" spans="1:2" x14ac:dyDescent="0.35">
      <c r="A698" s="2">
        <f t="shared" si="735"/>
        <v>1</v>
      </c>
      <c r="B698" s="2">
        <f t="shared" si="736"/>
        <v>1900</v>
      </c>
    </row>
    <row r="699" spans="1:2" x14ac:dyDescent="0.35">
      <c r="A699" s="2">
        <f t="shared" si="735"/>
        <v>1</v>
      </c>
      <c r="B699" s="2">
        <f t="shared" si="736"/>
        <v>1900</v>
      </c>
    </row>
    <row r="700" spans="1:2" x14ac:dyDescent="0.35">
      <c r="A700" s="2">
        <f t="shared" si="735"/>
        <v>1</v>
      </c>
      <c r="B700" s="2">
        <f t="shared" si="736"/>
        <v>1900</v>
      </c>
    </row>
    <row r="701" spans="1:2" x14ac:dyDescent="0.35">
      <c r="A701" s="2">
        <f t="shared" si="735"/>
        <v>1</v>
      </c>
      <c r="B701" s="2">
        <f t="shared" si="736"/>
        <v>1900</v>
      </c>
    </row>
    <row r="702" spans="1:2" x14ac:dyDescent="0.35">
      <c r="A702" s="2">
        <f t="shared" si="735"/>
        <v>1</v>
      </c>
      <c r="B702" s="2">
        <f t="shared" si="736"/>
        <v>1900</v>
      </c>
    </row>
    <row r="703" spans="1:2" x14ac:dyDescent="0.35">
      <c r="A703" s="2">
        <f t="shared" si="735"/>
        <v>1</v>
      </c>
      <c r="B703" s="2">
        <f t="shared" si="736"/>
        <v>1900</v>
      </c>
    </row>
    <row r="704" spans="1:2" x14ac:dyDescent="0.35">
      <c r="A704" s="2">
        <f t="shared" si="735"/>
        <v>1</v>
      </c>
      <c r="B704" s="2">
        <f t="shared" si="736"/>
        <v>1900</v>
      </c>
    </row>
    <row r="705" spans="1:2" x14ac:dyDescent="0.35">
      <c r="A705" s="2">
        <f t="shared" si="735"/>
        <v>1</v>
      </c>
      <c r="B705" s="2">
        <f t="shared" si="736"/>
        <v>1900</v>
      </c>
    </row>
    <row r="706" spans="1:2" x14ac:dyDescent="0.35">
      <c r="A706" s="2">
        <f t="shared" si="735"/>
        <v>1</v>
      </c>
      <c r="B706" s="2">
        <f t="shared" si="736"/>
        <v>1900</v>
      </c>
    </row>
    <row r="707" spans="1:2" x14ac:dyDescent="0.35">
      <c r="A707" s="2">
        <f t="shared" si="735"/>
        <v>1</v>
      </c>
      <c r="B707" s="2">
        <f t="shared" si="736"/>
        <v>1900</v>
      </c>
    </row>
    <row r="708" spans="1:2" x14ac:dyDescent="0.35">
      <c r="A708" s="2">
        <f t="shared" si="735"/>
        <v>1</v>
      </c>
      <c r="B708" s="2">
        <f t="shared" si="736"/>
        <v>1900</v>
      </c>
    </row>
    <row r="709" spans="1:2" x14ac:dyDescent="0.35">
      <c r="A709" s="2">
        <f t="shared" si="735"/>
        <v>1</v>
      </c>
      <c r="B709" s="2">
        <f t="shared" si="736"/>
        <v>1900</v>
      </c>
    </row>
    <row r="710" spans="1:2" x14ac:dyDescent="0.35">
      <c r="A710" s="2">
        <f t="shared" si="735"/>
        <v>1</v>
      </c>
      <c r="B710" s="2">
        <f t="shared" si="736"/>
        <v>1900</v>
      </c>
    </row>
    <row r="711" spans="1:2" x14ac:dyDescent="0.35">
      <c r="A711" s="2">
        <f t="shared" si="735"/>
        <v>1</v>
      </c>
      <c r="B711" s="2">
        <f t="shared" si="736"/>
        <v>1900</v>
      </c>
    </row>
    <row r="712" spans="1:2" x14ac:dyDescent="0.35">
      <c r="A712" s="2">
        <f t="shared" si="735"/>
        <v>1</v>
      </c>
      <c r="B712" s="2">
        <f t="shared" si="736"/>
        <v>1900</v>
      </c>
    </row>
    <row r="713" spans="1:2" x14ac:dyDescent="0.35">
      <c r="A713" s="2">
        <f t="shared" si="735"/>
        <v>1</v>
      </c>
      <c r="B713" s="2">
        <f t="shared" si="736"/>
        <v>1900</v>
      </c>
    </row>
    <row r="714" spans="1:2" x14ac:dyDescent="0.35">
      <c r="A714" s="2">
        <f t="shared" si="735"/>
        <v>1</v>
      </c>
      <c r="B714" s="2">
        <f t="shared" si="736"/>
        <v>1900</v>
      </c>
    </row>
    <row r="715" spans="1:2" x14ac:dyDescent="0.35">
      <c r="A715" s="2">
        <f t="shared" si="735"/>
        <v>1</v>
      </c>
      <c r="B715" s="2">
        <f t="shared" si="736"/>
        <v>1900</v>
      </c>
    </row>
    <row r="716" spans="1:2" x14ac:dyDescent="0.35">
      <c r="A716" s="2">
        <f t="shared" si="735"/>
        <v>1</v>
      </c>
      <c r="B716" s="2">
        <f t="shared" si="736"/>
        <v>1900</v>
      </c>
    </row>
    <row r="717" spans="1:2" x14ac:dyDescent="0.35">
      <c r="A717" s="2">
        <f t="shared" si="735"/>
        <v>1</v>
      </c>
      <c r="B717" s="2">
        <f t="shared" si="736"/>
        <v>1900</v>
      </c>
    </row>
    <row r="718" spans="1:2" x14ac:dyDescent="0.35">
      <c r="A718" s="2">
        <f t="shared" si="735"/>
        <v>1</v>
      </c>
      <c r="B718" s="2">
        <f t="shared" si="736"/>
        <v>1900</v>
      </c>
    </row>
    <row r="719" spans="1:2" x14ac:dyDescent="0.35">
      <c r="A719" s="2">
        <f t="shared" si="735"/>
        <v>1</v>
      </c>
      <c r="B719" s="2">
        <f t="shared" si="736"/>
        <v>1900</v>
      </c>
    </row>
    <row r="720" spans="1:2" x14ac:dyDescent="0.35">
      <c r="A720" s="2">
        <f t="shared" si="735"/>
        <v>1</v>
      </c>
      <c r="B720" s="2">
        <f t="shared" si="736"/>
        <v>1900</v>
      </c>
    </row>
    <row r="721" spans="1:2" x14ac:dyDescent="0.35">
      <c r="A721" s="2">
        <f t="shared" si="735"/>
        <v>1</v>
      </c>
      <c r="B721" s="2">
        <f t="shared" si="736"/>
        <v>1900</v>
      </c>
    </row>
    <row r="722" spans="1:2" x14ac:dyDescent="0.35">
      <c r="A722" s="2">
        <f t="shared" si="735"/>
        <v>1</v>
      </c>
      <c r="B722" s="2">
        <f t="shared" si="736"/>
        <v>1900</v>
      </c>
    </row>
    <row r="723" spans="1:2" x14ac:dyDescent="0.35">
      <c r="A723" s="2">
        <f t="shared" si="735"/>
        <v>1</v>
      </c>
      <c r="B723" s="2">
        <f t="shared" si="736"/>
        <v>1900</v>
      </c>
    </row>
    <row r="724" spans="1:2" x14ac:dyDescent="0.35">
      <c r="A724" s="2">
        <f t="shared" si="735"/>
        <v>1</v>
      </c>
      <c r="B724" s="2">
        <f t="shared" si="736"/>
        <v>1900</v>
      </c>
    </row>
    <row r="725" spans="1:2" x14ac:dyDescent="0.35">
      <c r="A725" s="2">
        <f t="shared" si="735"/>
        <v>1</v>
      </c>
      <c r="B725" s="2">
        <f t="shared" si="736"/>
        <v>1900</v>
      </c>
    </row>
    <row r="726" spans="1:2" x14ac:dyDescent="0.35">
      <c r="A726" s="2">
        <f t="shared" si="735"/>
        <v>1</v>
      </c>
      <c r="B726" s="2">
        <f t="shared" si="736"/>
        <v>1900</v>
      </c>
    </row>
    <row r="727" spans="1:2" x14ac:dyDescent="0.35">
      <c r="A727" s="2">
        <f t="shared" si="735"/>
        <v>1</v>
      </c>
      <c r="B727" s="2">
        <f t="shared" si="736"/>
        <v>1900</v>
      </c>
    </row>
    <row r="728" spans="1:2" x14ac:dyDescent="0.35">
      <c r="A728" s="2">
        <f t="shared" si="735"/>
        <v>1</v>
      </c>
      <c r="B728" s="2">
        <f t="shared" si="736"/>
        <v>1900</v>
      </c>
    </row>
    <row r="729" spans="1:2" x14ac:dyDescent="0.35">
      <c r="A729" s="2">
        <f t="shared" si="735"/>
        <v>1</v>
      </c>
      <c r="B729" s="2">
        <f t="shared" si="736"/>
        <v>1900</v>
      </c>
    </row>
    <row r="730" spans="1:2" x14ac:dyDescent="0.35">
      <c r="A730" s="2">
        <f t="shared" si="735"/>
        <v>1</v>
      </c>
      <c r="B730" s="2">
        <f t="shared" si="736"/>
        <v>1900</v>
      </c>
    </row>
    <row r="731" spans="1:2" x14ac:dyDescent="0.35">
      <c r="A731" s="2">
        <f t="shared" si="735"/>
        <v>1</v>
      </c>
      <c r="B731" s="2">
        <f t="shared" si="736"/>
        <v>1900</v>
      </c>
    </row>
    <row r="732" spans="1:2" x14ac:dyDescent="0.35">
      <c r="A732" s="2">
        <f t="shared" si="735"/>
        <v>1</v>
      </c>
      <c r="B732" s="2">
        <f t="shared" si="736"/>
        <v>1900</v>
      </c>
    </row>
    <row r="733" spans="1:2" x14ac:dyDescent="0.35">
      <c r="A733" s="2">
        <f t="shared" si="735"/>
        <v>1</v>
      </c>
      <c r="B733" s="2">
        <f t="shared" si="736"/>
        <v>1900</v>
      </c>
    </row>
    <row r="734" spans="1:2" x14ac:dyDescent="0.35">
      <c r="A734" s="2">
        <f t="shared" si="735"/>
        <v>1</v>
      </c>
      <c r="B734" s="2">
        <f t="shared" si="736"/>
        <v>1900</v>
      </c>
    </row>
    <row r="735" spans="1:2" x14ac:dyDescent="0.35">
      <c r="A735" s="2">
        <f t="shared" si="735"/>
        <v>1</v>
      </c>
      <c r="B735" s="2">
        <f t="shared" si="736"/>
        <v>1900</v>
      </c>
    </row>
    <row r="736" spans="1:2" x14ac:dyDescent="0.35">
      <c r="A736" s="2">
        <f t="shared" si="735"/>
        <v>1</v>
      </c>
      <c r="B736" s="2">
        <f t="shared" si="736"/>
        <v>1900</v>
      </c>
    </row>
    <row r="737" spans="1:2" x14ac:dyDescent="0.35">
      <c r="A737" s="2">
        <f t="shared" si="735"/>
        <v>1</v>
      </c>
      <c r="B737" s="2">
        <f t="shared" si="736"/>
        <v>1900</v>
      </c>
    </row>
    <row r="738" spans="1:2" x14ac:dyDescent="0.35">
      <c r="A738" s="2">
        <f t="shared" si="735"/>
        <v>1</v>
      </c>
      <c r="B738" s="2">
        <f t="shared" si="736"/>
        <v>1900</v>
      </c>
    </row>
    <row r="739" spans="1:2" x14ac:dyDescent="0.35">
      <c r="A739" s="2">
        <f t="shared" si="735"/>
        <v>1</v>
      </c>
      <c r="B739" s="2">
        <f t="shared" si="736"/>
        <v>1900</v>
      </c>
    </row>
    <row r="740" spans="1:2" x14ac:dyDescent="0.35">
      <c r="A740" s="2">
        <f t="shared" si="735"/>
        <v>1</v>
      </c>
      <c r="B740" s="2">
        <f t="shared" si="736"/>
        <v>1900</v>
      </c>
    </row>
    <row r="741" spans="1:2" x14ac:dyDescent="0.35">
      <c r="A741" s="2">
        <f t="shared" si="735"/>
        <v>1</v>
      </c>
      <c r="B741" s="2">
        <f t="shared" si="736"/>
        <v>1900</v>
      </c>
    </row>
    <row r="742" spans="1:2" x14ac:dyDescent="0.35">
      <c r="A742" s="2">
        <f t="shared" si="735"/>
        <v>1</v>
      </c>
      <c r="B742" s="2">
        <f t="shared" si="736"/>
        <v>1900</v>
      </c>
    </row>
    <row r="743" spans="1:2" x14ac:dyDescent="0.35">
      <c r="A743" s="2">
        <f t="shared" si="735"/>
        <v>1</v>
      </c>
      <c r="B743" s="2">
        <f t="shared" si="736"/>
        <v>1900</v>
      </c>
    </row>
    <row r="744" spans="1:2" x14ac:dyDescent="0.35">
      <c r="A744" s="2">
        <f t="shared" si="735"/>
        <v>1</v>
      </c>
      <c r="B744" s="2">
        <f t="shared" si="736"/>
        <v>1900</v>
      </c>
    </row>
    <row r="745" spans="1:2" x14ac:dyDescent="0.35">
      <c r="A745" s="2">
        <f t="shared" si="735"/>
        <v>1</v>
      </c>
      <c r="B745" s="2">
        <f t="shared" si="736"/>
        <v>1900</v>
      </c>
    </row>
    <row r="746" spans="1:2" x14ac:dyDescent="0.35">
      <c r="A746" s="2">
        <f t="shared" si="735"/>
        <v>1</v>
      </c>
      <c r="B746" s="2">
        <f t="shared" si="736"/>
        <v>1900</v>
      </c>
    </row>
    <row r="747" spans="1:2" x14ac:dyDescent="0.35">
      <c r="A747" s="2">
        <f t="shared" si="735"/>
        <v>1</v>
      </c>
      <c r="B747" s="2">
        <f t="shared" si="736"/>
        <v>1900</v>
      </c>
    </row>
    <row r="748" spans="1:2" x14ac:dyDescent="0.35">
      <c r="A748" s="2">
        <f t="shared" ref="A748:A811" si="737">MONTH(C748)</f>
        <v>1</v>
      </c>
      <c r="B748" s="2">
        <f t="shared" ref="B748:B811" si="738">YEAR(C748)</f>
        <v>1900</v>
      </c>
    </row>
    <row r="749" spans="1:2" x14ac:dyDescent="0.35">
      <c r="A749" s="2">
        <f t="shared" si="737"/>
        <v>1</v>
      </c>
      <c r="B749" s="2">
        <f t="shared" si="738"/>
        <v>1900</v>
      </c>
    </row>
    <row r="750" spans="1:2" x14ac:dyDescent="0.35">
      <c r="A750" s="2">
        <f t="shared" si="737"/>
        <v>1</v>
      </c>
      <c r="B750" s="2">
        <f t="shared" si="738"/>
        <v>1900</v>
      </c>
    </row>
    <row r="751" spans="1:2" x14ac:dyDescent="0.35">
      <c r="A751" s="2">
        <f t="shared" si="737"/>
        <v>1</v>
      </c>
      <c r="B751" s="2">
        <f t="shared" si="738"/>
        <v>1900</v>
      </c>
    </row>
    <row r="752" spans="1:2" x14ac:dyDescent="0.35">
      <c r="A752" s="2">
        <f t="shared" si="737"/>
        <v>1</v>
      </c>
      <c r="B752" s="2">
        <f t="shared" si="738"/>
        <v>1900</v>
      </c>
    </row>
    <row r="753" spans="1:2" x14ac:dyDescent="0.35">
      <c r="A753" s="2">
        <f t="shared" si="737"/>
        <v>1</v>
      </c>
      <c r="B753" s="2">
        <f t="shared" si="738"/>
        <v>1900</v>
      </c>
    </row>
    <row r="754" spans="1:2" x14ac:dyDescent="0.35">
      <c r="A754" s="2">
        <f t="shared" si="737"/>
        <v>1</v>
      </c>
      <c r="B754" s="2">
        <f t="shared" si="738"/>
        <v>1900</v>
      </c>
    </row>
    <row r="755" spans="1:2" x14ac:dyDescent="0.35">
      <c r="A755" s="2">
        <f t="shared" si="737"/>
        <v>1</v>
      </c>
      <c r="B755" s="2">
        <f t="shared" si="738"/>
        <v>1900</v>
      </c>
    </row>
    <row r="756" spans="1:2" x14ac:dyDescent="0.35">
      <c r="A756" s="2">
        <f t="shared" si="737"/>
        <v>1</v>
      </c>
      <c r="B756" s="2">
        <f t="shared" si="738"/>
        <v>1900</v>
      </c>
    </row>
    <row r="757" spans="1:2" x14ac:dyDescent="0.35">
      <c r="A757" s="2">
        <f t="shared" si="737"/>
        <v>1</v>
      </c>
      <c r="B757" s="2">
        <f t="shared" si="738"/>
        <v>1900</v>
      </c>
    </row>
    <row r="758" spans="1:2" x14ac:dyDescent="0.35">
      <c r="A758" s="2">
        <f t="shared" si="737"/>
        <v>1</v>
      </c>
      <c r="B758" s="2">
        <f t="shared" si="738"/>
        <v>1900</v>
      </c>
    </row>
    <row r="759" spans="1:2" x14ac:dyDescent="0.35">
      <c r="A759" s="2">
        <f t="shared" si="737"/>
        <v>1</v>
      </c>
      <c r="B759" s="2">
        <f t="shared" si="738"/>
        <v>1900</v>
      </c>
    </row>
    <row r="760" spans="1:2" x14ac:dyDescent="0.35">
      <c r="A760" s="2">
        <f t="shared" si="737"/>
        <v>1</v>
      </c>
      <c r="B760" s="2">
        <f t="shared" si="738"/>
        <v>1900</v>
      </c>
    </row>
    <row r="761" spans="1:2" x14ac:dyDescent="0.35">
      <c r="A761" s="2">
        <f t="shared" si="737"/>
        <v>1</v>
      </c>
      <c r="B761" s="2">
        <f t="shared" si="738"/>
        <v>1900</v>
      </c>
    </row>
    <row r="762" spans="1:2" x14ac:dyDescent="0.35">
      <c r="A762" s="2">
        <f t="shared" si="737"/>
        <v>1</v>
      </c>
      <c r="B762" s="2">
        <f t="shared" si="738"/>
        <v>1900</v>
      </c>
    </row>
    <row r="763" spans="1:2" x14ac:dyDescent="0.35">
      <c r="A763" s="2">
        <f t="shared" si="737"/>
        <v>1</v>
      </c>
      <c r="B763" s="2">
        <f t="shared" si="738"/>
        <v>1900</v>
      </c>
    </row>
    <row r="764" spans="1:2" x14ac:dyDescent="0.35">
      <c r="A764" s="2">
        <f t="shared" si="737"/>
        <v>1</v>
      </c>
      <c r="B764" s="2">
        <f t="shared" si="738"/>
        <v>1900</v>
      </c>
    </row>
    <row r="765" spans="1:2" x14ac:dyDescent="0.35">
      <c r="A765" s="2">
        <f t="shared" si="737"/>
        <v>1</v>
      </c>
      <c r="B765" s="2">
        <f t="shared" si="738"/>
        <v>1900</v>
      </c>
    </row>
    <row r="766" spans="1:2" x14ac:dyDescent="0.35">
      <c r="A766" s="2">
        <f t="shared" si="737"/>
        <v>1</v>
      </c>
      <c r="B766" s="2">
        <f t="shared" si="738"/>
        <v>1900</v>
      </c>
    </row>
    <row r="767" spans="1:2" x14ac:dyDescent="0.35">
      <c r="A767" s="2">
        <f t="shared" si="737"/>
        <v>1</v>
      </c>
      <c r="B767" s="2">
        <f t="shared" si="738"/>
        <v>1900</v>
      </c>
    </row>
    <row r="768" spans="1:2" x14ac:dyDescent="0.35">
      <c r="A768" s="2">
        <f t="shared" si="737"/>
        <v>1</v>
      </c>
      <c r="B768" s="2">
        <f t="shared" si="738"/>
        <v>1900</v>
      </c>
    </row>
    <row r="769" spans="1:2" x14ac:dyDescent="0.35">
      <c r="A769" s="2">
        <f t="shared" si="737"/>
        <v>1</v>
      </c>
      <c r="B769" s="2">
        <f t="shared" si="738"/>
        <v>1900</v>
      </c>
    </row>
    <row r="770" spans="1:2" x14ac:dyDescent="0.35">
      <c r="A770" s="2">
        <f t="shared" si="737"/>
        <v>1</v>
      </c>
      <c r="B770" s="2">
        <f t="shared" si="738"/>
        <v>1900</v>
      </c>
    </row>
    <row r="771" spans="1:2" x14ac:dyDescent="0.35">
      <c r="A771" s="2">
        <f t="shared" si="737"/>
        <v>1</v>
      </c>
      <c r="B771" s="2">
        <f t="shared" si="738"/>
        <v>1900</v>
      </c>
    </row>
    <row r="772" spans="1:2" x14ac:dyDescent="0.35">
      <c r="A772" s="2">
        <f t="shared" si="737"/>
        <v>1</v>
      </c>
      <c r="B772" s="2">
        <f t="shared" si="738"/>
        <v>1900</v>
      </c>
    </row>
    <row r="773" spans="1:2" x14ac:dyDescent="0.35">
      <c r="A773" s="2">
        <f t="shared" si="737"/>
        <v>1</v>
      </c>
      <c r="B773" s="2">
        <f t="shared" si="738"/>
        <v>1900</v>
      </c>
    </row>
    <row r="774" spans="1:2" x14ac:dyDescent="0.35">
      <c r="A774" s="2">
        <f t="shared" si="737"/>
        <v>1</v>
      </c>
      <c r="B774" s="2">
        <f t="shared" si="738"/>
        <v>1900</v>
      </c>
    </row>
    <row r="775" spans="1:2" x14ac:dyDescent="0.35">
      <c r="A775" s="2">
        <f t="shared" si="737"/>
        <v>1</v>
      </c>
      <c r="B775" s="2">
        <f t="shared" si="738"/>
        <v>1900</v>
      </c>
    </row>
    <row r="776" spans="1:2" x14ac:dyDescent="0.35">
      <c r="A776" s="2">
        <f t="shared" si="737"/>
        <v>1</v>
      </c>
      <c r="B776" s="2">
        <f t="shared" si="738"/>
        <v>1900</v>
      </c>
    </row>
    <row r="777" spans="1:2" x14ac:dyDescent="0.35">
      <c r="A777" s="2">
        <f t="shared" si="737"/>
        <v>1</v>
      </c>
      <c r="B777" s="2">
        <f t="shared" si="738"/>
        <v>1900</v>
      </c>
    </row>
    <row r="778" spans="1:2" x14ac:dyDescent="0.35">
      <c r="A778" s="2">
        <f t="shared" si="737"/>
        <v>1</v>
      </c>
      <c r="B778" s="2">
        <f t="shared" si="738"/>
        <v>1900</v>
      </c>
    </row>
    <row r="779" spans="1:2" x14ac:dyDescent="0.35">
      <c r="A779" s="2">
        <f t="shared" si="737"/>
        <v>1</v>
      </c>
      <c r="B779" s="2">
        <f t="shared" si="738"/>
        <v>1900</v>
      </c>
    </row>
    <row r="780" spans="1:2" x14ac:dyDescent="0.35">
      <c r="A780" s="2">
        <f t="shared" si="737"/>
        <v>1</v>
      </c>
      <c r="B780" s="2">
        <f t="shared" si="738"/>
        <v>1900</v>
      </c>
    </row>
    <row r="781" spans="1:2" x14ac:dyDescent="0.35">
      <c r="A781" s="2">
        <f t="shared" si="737"/>
        <v>1</v>
      </c>
      <c r="B781" s="2">
        <f t="shared" si="738"/>
        <v>1900</v>
      </c>
    </row>
    <row r="782" spans="1:2" x14ac:dyDescent="0.35">
      <c r="A782" s="2">
        <f t="shared" si="737"/>
        <v>1</v>
      </c>
      <c r="B782" s="2">
        <f t="shared" si="738"/>
        <v>1900</v>
      </c>
    </row>
    <row r="783" spans="1:2" x14ac:dyDescent="0.35">
      <c r="A783" s="2">
        <f t="shared" si="737"/>
        <v>1</v>
      </c>
      <c r="B783" s="2">
        <f t="shared" si="738"/>
        <v>1900</v>
      </c>
    </row>
    <row r="784" spans="1:2" x14ac:dyDescent="0.35">
      <c r="A784" s="2">
        <f t="shared" si="737"/>
        <v>1</v>
      </c>
      <c r="B784" s="2">
        <f t="shared" si="738"/>
        <v>1900</v>
      </c>
    </row>
    <row r="785" spans="1:2" x14ac:dyDescent="0.35">
      <c r="A785" s="2">
        <f t="shared" si="737"/>
        <v>1</v>
      </c>
      <c r="B785" s="2">
        <f t="shared" si="738"/>
        <v>1900</v>
      </c>
    </row>
    <row r="786" spans="1:2" x14ac:dyDescent="0.35">
      <c r="A786" s="2">
        <f t="shared" si="737"/>
        <v>1</v>
      </c>
      <c r="B786" s="2">
        <f t="shared" si="738"/>
        <v>1900</v>
      </c>
    </row>
    <row r="787" spans="1:2" x14ac:dyDescent="0.35">
      <c r="A787" s="2">
        <f t="shared" si="737"/>
        <v>1</v>
      </c>
      <c r="B787" s="2">
        <f t="shared" si="738"/>
        <v>1900</v>
      </c>
    </row>
    <row r="788" spans="1:2" x14ac:dyDescent="0.35">
      <c r="A788" s="2">
        <f t="shared" si="737"/>
        <v>1</v>
      </c>
      <c r="B788" s="2">
        <f t="shared" si="738"/>
        <v>1900</v>
      </c>
    </row>
    <row r="789" spans="1:2" x14ac:dyDescent="0.35">
      <c r="A789" s="2">
        <f t="shared" si="737"/>
        <v>1</v>
      </c>
      <c r="B789" s="2">
        <f t="shared" si="738"/>
        <v>1900</v>
      </c>
    </row>
    <row r="790" spans="1:2" x14ac:dyDescent="0.35">
      <c r="A790" s="2">
        <f t="shared" si="737"/>
        <v>1</v>
      </c>
      <c r="B790" s="2">
        <f t="shared" si="738"/>
        <v>1900</v>
      </c>
    </row>
    <row r="791" spans="1:2" x14ac:dyDescent="0.35">
      <c r="A791" s="2">
        <f t="shared" si="737"/>
        <v>1</v>
      </c>
      <c r="B791" s="2">
        <f t="shared" si="738"/>
        <v>1900</v>
      </c>
    </row>
    <row r="792" spans="1:2" x14ac:dyDescent="0.35">
      <c r="A792" s="2">
        <f t="shared" si="737"/>
        <v>1</v>
      </c>
      <c r="B792" s="2">
        <f t="shared" si="738"/>
        <v>1900</v>
      </c>
    </row>
    <row r="793" spans="1:2" x14ac:dyDescent="0.35">
      <c r="A793" s="2">
        <f t="shared" si="737"/>
        <v>1</v>
      </c>
      <c r="B793" s="2">
        <f t="shared" si="738"/>
        <v>1900</v>
      </c>
    </row>
    <row r="794" spans="1:2" x14ac:dyDescent="0.35">
      <c r="A794" s="2">
        <f t="shared" si="737"/>
        <v>1</v>
      </c>
      <c r="B794" s="2">
        <f t="shared" si="738"/>
        <v>1900</v>
      </c>
    </row>
    <row r="795" spans="1:2" x14ac:dyDescent="0.35">
      <c r="A795" s="2">
        <f t="shared" si="737"/>
        <v>1</v>
      </c>
      <c r="B795" s="2">
        <f t="shared" si="738"/>
        <v>1900</v>
      </c>
    </row>
    <row r="796" spans="1:2" x14ac:dyDescent="0.35">
      <c r="A796" s="2">
        <f t="shared" si="737"/>
        <v>1</v>
      </c>
      <c r="B796" s="2">
        <f t="shared" si="738"/>
        <v>1900</v>
      </c>
    </row>
    <row r="797" spans="1:2" x14ac:dyDescent="0.35">
      <c r="A797" s="2">
        <f t="shared" si="737"/>
        <v>1</v>
      </c>
      <c r="B797" s="2">
        <f t="shared" si="738"/>
        <v>1900</v>
      </c>
    </row>
    <row r="798" spans="1:2" x14ac:dyDescent="0.35">
      <c r="A798" s="2">
        <f t="shared" si="737"/>
        <v>1</v>
      </c>
      <c r="B798" s="2">
        <f t="shared" si="738"/>
        <v>1900</v>
      </c>
    </row>
    <row r="799" spans="1:2" x14ac:dyDescent="0.35">
      <c r="A799" s="2">
        <f t="shared" si="737"/>
        <v>1</v>
      </c>
      <c r="B799" s="2">
        <f t="shared" si="738"/>
        <v>1900</v>
      </c>
    </row>
    <row r="800" spans="1:2" x14ac:dyDescent="0.35">
      <c r="A800" s="2">
        <f t="shared" si="737"/>
        <v>1</v>
      </c>
      <c r="B800" s="2">
        <f t="shared" si="738"/>
        <v>1900</v>
      </c>
    </row>
    <row r="801" spans="1:2" x14ac:dyDescent="0.35">
      <c r="A801" s="2">
        <f t="shared" si="737"/>
        <v>1</v>
      </c>
      <c r="B801" s="2">
        <f t="shared" si="738"/>
        <v>1900</v>
      </c>
    </row>
    <row r="802" spans="1:2" x14ac:dyDescent="0.35">
      <c r="A802" s="2">
        <f t="shared" si="737"/>
        <v>1</v>
      </c>
      <c r="B802" s="2">
        <f t="shared" si="738"/>
        <v>1900</v>
      </c>
    </row>
    <row r="803" spans="1:2" x14ac:dyDescent="0.35">
      <c r="A803" s="2">
        <f t="shared" si="737"/>
        <v>1</v>
      </c>
      <c r="B803" s="2">
        <f t="shared" si="738"/>
        <v>1900</v>
      </c>
    </row>
    <row r="804" spans="1:2" x14ac:dyDescent="0.35">
      <c r="A804" s="2">
        <f t="shared" si="737"/>
        <v>1</v>
      </c>
      <c r="B804" s="2">
        <f t="shared" si="738"/>
        <v>1900</v>
      </c>
    </row>
    <row r="805" spans="1:2" x14ac:dyDescent="0.35">
      <c r="A805" s="2">
        <f t="shared" si="737"/>
        <v>1</v>
      </c>
      <c r="B805" s="2">
        <f t="shared" si="738"/>
        <v>1900</v>
      </c>
    </row>
    <row r="806" spans="1:2" x14ac:dyDescent="0.35">
      <c r="A806" s="2">
        <f t="shared" si="737"/>
        <v>1</v>
      </c>
      <c r="B806" s="2">
        <f t="shared" si="738"/>
        <v>1900</v>
      </c>
    </row>
    <row r="807" spans="1:2" x14ac:dyDescent="0.35">
      <c r="A807" s="2">
        <f t="shared" si="737"/>
        <v>1</v>
      </c>
      <c r="B807" s="2">
        <f t="shared" si="738"/>
        <v>1900</v>
      </c>
    </row>
    <row r="808" spans="1:2" x14ac:dyDescent="0.35">
      <c r="A808" s="2">
        <f t="shared" si="737"/>
        <v>1</v>
      </c>
      <c r="B808" s="2">
        <f t="shared" si="738"/>
        <v>1900</v>
      </c>
    </row>
    <row r="809" spans="1:2" x14ac:dyDescent="0.35">
      <c r="A809" s="2">
        <f t="shared" si="737"/>
        <v>1</v>
      </c>
      <c r="B809" s="2">
        <f t="shared" si="738"/>
        <v>1900</v>
      </c>
    </row>
    <row r="810" spans="1:2" x14ac:dyDescent="0.35">
      <c r="A810" s="2">
        <f t="shared" si="737"/>
        <v>1</v>
      </c>
      <c r="B810" s="2">
        <f t="shared" si="738"/>
        <v>1900</v>
      </c>
    </row>
    <row r="811" spans="1:2" x14ac:dyDescent="0.35">
      <c r="A811" s="2">
        <f t="shared" si="737"/>
        <v>1</v>
      </c>
      <c r="B811" s="2">
        <f t="shared" si="738"/>
        <v>1900</v>
      </c>
    </row>
    <row r="812" spans="1:2" x14ac:dyDescent="0.35">
      <c r="A812" s="2">
        <f t="shared" ref="A812:A875" si="739">MONTH(C812)</f>
        <v>1</v>
      </c>
      <c r="B812" s="2">
        <f t="shared" ref="B812:B875" si="740">YEAR(C812)</f>
        <v>1900</v>
      </c>
    </row>
    <row r="813" spans="1:2" x14ac:dyDescent="0.35">
      <c r="A813" s="2">
        <f t="shared" si="739"/>
        <v>1</v>
      </c>
      <c r="B813" s="2">
        <f t="shared" si="740"/>
        <v>1900</v>
      </c>
    </row>
    <row r="814" spans="1:2" x14ac:dyDescent="0.35">
      <c r="A814" s="2">
        <f t="shared" si="739"/>
        <v>1</v>
      </c>
      <c r="B814" s="2">
        <f t="shared" si="740"/>
        <v>1900</v>
      </c>
    </row>
    <row r="815" spans="1:2" x14ac:dyDescent="0.35">
      <c r="A815" s="2">
        <f t="shared" si="739"/>
        <v>1</v>
      </c>
      <c r="B815" s="2">
        <f t="shared" si="740"/>
        <v>1900</v>
      </c>
    </row>
    <row r="816" spans="1:2" x14ac:dyDescent="0.35">
      <c r="A816" s="2">
        <f t="shared" si="739"/>
        <v>1</v>
      </c>
      <c r="B816" s="2">
        <f t="shared" si="740"/>
        <v>1900</v>
      </c>
    </row>
    <row r="817" spans="1:2" x14ac:dyDescent="0.35">
      <c r="A817" s="2">
        <f t="shared" si="739"/>
        <v>1</v>
      </c>
      <c r="B817" s="2">
        <f t="shared" si="740"/>
        <v>1900</v>
      </c>
    </row>
    <row r="818" spans="1:2" x14ac:dyDescent="0.35">
      <c r="A818" s="2">
        <f t="shared" si="739"/>
        <v>1</v>
      </c>
      <c r="B818" s="2">
        <f t="shared" si="740"/>
        <v>1900</v>
      </c>
    </row>
    <row r="819" spans="1:2" x14ac:dyDescent="0.35">
      <c r="A819" s="2">
        <f t="shared" si="739"/>
        <v>1</v>
      </c>
      <c r="B819" s="2">
        <f t="shared" si="740"/>
        <v>1900</v>
      </c>
    </row>
    <row r="820" spans="1:2" x14ac:dyDescent="0.35">
      <c r="A820" s="2">
        <f t="shared" si="739"/>
        <v>1</v>
      </c>
      <c r="B820" s="2">
        <f t="shared" si="740"/>
        <v>1900</v>
      </c>
    </row>
    <row r="821" spans="1:2" x14ac:dyDescent="0.35">
      <c r="A821" s="2">
        <f t="shared" si="739"/>
        <v>1</v>
      </c>
      <c r="B821" s="2">
        <f t="shared" si="740"/>
        <v>1900</v>
      </c>
    </row>
    <row r="822" spans="1:2" x14ac:dyDescent="0.35">
      <c r="A822" s="2">
        <f t="shared" si="739"/>
        <v>1</v>
      </c>
      <c r="B822" s="2">
        <f t="shared" si="740"/>
        <v>1900</v>
      </c>
    </row>
    <row r="823" spans="1:2" x14ac:dyDescent="0.35">
      <c r="A823" s="2">
        <f t="shared" si="739"/>
        <v>1</v>
      </c>
      <c r="B823" s="2">
        <f t="shared" si="740"/>
        <v>1900</v>
      </c>
    </row>
    <row r="824" spans="1:2" x14ac:dyDescent="0.35">
      <c r="A824" s="2">
        <f t="shared" si="739"/>
        <v>1</v>
      </c>
      <c r="B824" s="2">
        <f t="shared" si="740"/>
        <v>1900</v>
      </c>
    </row>
    <row r="825" spans="1:2" x14ac:dyDescent="0.35">
      <c r="A825" s="2">
        <f t="shared" si="739"/>
        <v>1</v>
      </c>
      <c r="B825" s="2">
        <f t="shared" si="740"/>
        <v>1900</v>
      </c>
    </row>
    <row r="826" spans="1:2" x14ac:dyDescent="0.35">
      <c r="A826" s="2">
        <f t="shared" si="739"/>
        <v>1</v>
      </c>
      <c r="B826" s="2">
        <f t="shared" si="740"/>
        <v>1900</v>
      </c>
    </row>
    <row r="827" spans="1:2" x14ac:dyDescent="0.35">
      <c r="A827" s="2">
        <f t="shared" si="739"/>
        <v>1</v>
      </c>
      <c r="B827" s="2">
        <f t="shared" si="740"/>
        <v>1900</v>
      </c>
    </row>
    <row r="828" spans="1:2" x14ac:dyDescent="0.35">
      <c r="A828" s="2">
        <f t="shared" si="739"/>
        <v>1</v>
      </c>
      <c r="B828" s="2">
        <f t="shared" si="740"/>
        <v>1900</v>
      </c>
    </row>
    <row r="829" spans="1:2" x14ac:dyDescent="0.35">
      <c r="A829" s="2">
        <f t="shared" si="739"/>
        <v>1</v>
      </c>
      <c r="B829" s="2">
        <f t="shared" si="740"/>
        <v>1900</v>
      </c>
    </row>
    <row r="830" spans="1:2" x14ac:dyDescent="0.35">
      <c r="A830" s="2">
        <f t="shared" si="739"/>
        <v>1</v>
      </c>
      <c r="B830" s="2">
        <f t="shared" si="740"/>
        <v>1900</v>
      </c>
    </row>
    <row r="831" spans="1:2" x14ac:dyDescent="0.35">
      <c r="A831" s="2">
        <f t="shared" si="739"/>
        <v>1</v>
      </c>
      <c r="B831" s="2">
        <f t="shared" si="740"/>
        <v>1900</v>
      </c>
    </row>
    <row r="832" spans="1:2" x14ac:dyDescent="0.35">
      <c r="A832" s="2">
        <f t="shared" si="739"/>
        <v>1</v>
      </c>
      <c r="B832" s="2">
        <f t="shared" si="740"/>
        <v>1900</v>
      </c>
    </row>
    <row r="833" spans="1:2" x14ac:dyDescent="0.35">
      <c r="A833" s="2">
        <f t="shared" si="739"/>
        <v>1</v>
      </c>
      <c r="B833" s="2">
        <f t="shared" si="740"/>
        <v>1900</v>
      </c>
    </row>
    <row r="834" spans="1:2" x14ac:dyDescent="0.35">
      <c r="A834" s="2">
        <f t="shared" si="739"/>
        <v>1</v>
      </c>
      <c r="B834" s="2">
        <f t="shared" si="740"/>
        <v>1900</v>
      </c>
    </row>
    <row r="835" spans="1:2" x14ac:dyDescent="0.35">
      <c r="A835" s="2">
        <f t="shared" si="739"/>
        <v>1</v>
      </c>
      <c r="B835" s="2">
        <f t="shared" si="740"/>
        <v>1900</v>
      </c>
    </row>
    <row r="836" spans="1:2" x14ac:dyDescent="0.35">
      <c r="A836" s="2">
        <f t="shared" si="739"/>
        <v>1</v>
      </c>
      <c r="B836" s="2">
        <f t="shared" si="740"/>
        <v>1900</v>
      </c>
    </row>
    <row r="837" spans="1:2" x14ac:dyDescent="0.35">
      <c r="A837" s="2">
        <f t="shared" si="739"/>
        <v>1</v>
      </c>
      <c r="B837" s="2">
        <f t="shared" si="740"/>
        <v>1900</v>
      </c>
    </row>
    <row r="838" spans="1:2" x14ac:dyDescent="0.35">
      <c r="A838" s="2">
        <f t="shared" si="739"/>
        <v>1</v>
      </c>
      <c r="B838" s="2">
        <f t="shared" si="740"/>
        <v>1900</v>
      </c>
    </row>
    <row r="839" spans="1:2" x14ac:dyDescent="0.35">
      <c r="A839" s="2">
        <f t="shared" si="739"/>
        <v>1</v>
      </c>
      <c r="B839" s="2">
        <f t="shared" si="740"/>
        <v>1900</v>
      </c>
    </row>
    <row r="840" spans="1:2" x14ac:dyDescent="0.35">
      <c r="A840" s="2">
        <f t="shared" si="739"/>
        <v>1</v>
      </c>
      <c r="B840" s="2">
        <f t="shared" si="740"/>
        <v>1900</v>
      </c>
    </row>
    <row r="841" spans="1:2" x14ac:dyDescent="0.35">
      <c r="A841" s="2">
        <f t="shared" si="739"/>
        <v>1</v>
      </c>
      <c r="B841" s="2">
        <f t="shared" si="740"/>
        <v>1900</v>
      </c>
    </row>
    <row r="842" spans="1:2" x14ac:dyDescent="0.35">
      <c r="A842" s="2">
        <f t="shared" si="739"/>
        <v>1</v>
      </c>
      <c r="B842" s="2">
        <f t="shared" si="740"/>
        <v>1900</v>
      </c>
    </row>
    <row r="843" spans="1:2" x14ac:dyDescent="0.35">
      <c r="A843" s="2">
        <f t="shared" si="739"/>
        <v>1</v>
      </c>
      <c r="B843" s="2">
        <f t="shared" si="740"/>
        <v>1900</v>
      </c>
    </row>
    <row r="844" spans="1:2" x14ac:dyDescent="0.35">
      <c r="A844" s="2">
        <f t="shared" si="739"/>
        <v>1</v>
      </c>
      <c r="B844" s="2">
        <f t="shared" si="740"/>
        <v>1900</v>
      </c>
    </row>
    <row r="845" spans="1:2" x14ac:dyDescent="0.35">
      <c r="A845" s="2">
        <f t="shared" si="739"/>
        <v>1</v>
      </c>
      <c r="B845" s="2">
        <f t="shared" si="740"/>
        <v>1900</v>
      </c>
    </row>
    <row r="846" spans="1:2" x14ac:dyDescent="0.35">
      <c r="A846" s="2">
        <f t="shared" si="739"/>
        <v>1</v>
      </c>
      <c r="B846" s="2">
        <f t="shared" si="740"/>
        <v>1900</v>
      </c>
    </row>
    <row r="847" spans="1:2" x14ac:dyDescent="0.35">
      <c r="A847" s="2">
        <f t="shared" si="739"/>
        <v>1</v>
      </c>
      <c r="B847" s="2">
        <f t="shared" si="740"/>
        <v>1900</v>
      </c>
    </row>
    <row r="848" spans="1:2" x14ac:dyDescent="0.35">
      <c r="A848" s="2">
        <f t="shared" si="739"/>
        <v>1</v>
      </c>
      <c r="B848" s="2">
        <f t="shared" si="740"/>
        <v>1900</v>
      </c>
    </row>
    <row r="849" spans="1:2" x14ac:dyDescent="0.35">
      <c r="A849" s="2">
        <f t="shared" si="739"/>
        <v>1</v>
      </c>
      <c r="B849" s="2">
        <f t="shared" si="740"/>
        <v>1900</v>
      </c>
    </row>
    <row r="850" spans="1:2" x14ac:dyDescent="0.35">
      <c r="A850" s="2">
        <f t="shared" si="739"/>
        <v>1</v>
      </c>
      <c r="B850" s="2">
        <f t="shared" si="740"/>
        <v>1900</v>
      </c>
    </row>
    <row r="851" spans="1:2" x14ac:dyDescent="0.35">
      <c r="A851" s="2">
        <f t="shared" si="739"/>
        <v>1</v>
      </c>
      <c r="B851" s="2">
        <f t="shared" si="740"/>
        <v>1900</v>
      </c>
    </row>
    <row r="852" spans="1:2" x14ac:dyDescent="0.35">
      <c r="A852" s="2">
        <f t="shared" si="739"/>
        <v>1</v>
      </c>
      <c r="B852" s="2">
        <f t="shared" si="740"/>
        <v>1900</v>
      </c>
    </row>
    <row r="853" spans="1:2" x14ac:dyDescent="0.35">
      <c r="A853" s="2">
        <f t="shared" si="739"/>
        <v>1</v>
      </c>
      <c r="B853" s="2">
        <f t="shared" si="740"/>
        <v>1900</v>
      </c>
    </row>
    <row r="854" spans="1:2" x14ac:dyDescent="0.35">
      <c r="A854" s="2">
        <f t="shared" si="739"/>
        <v>1</v>
      </c>
      <c r="B854" s="2">
        <f t="shared" si="740"/>
        <v>1900</v>
      </c>
    </row>
    <row r="855" spans="1:2" x14ac:dyDescent="0.35">
      <c r="A855" s="2">
        <f t="shared" si="739"/>
        <v>1</v>
      </c>
      <c r="B855" s="2">
        <f t="shared" si="740"/>
        <v>1900</v>
      </c>
    </row>
    <row r="856" spans="1:2" x14ac:dyDescent="0.35">
      <c r="A856" s="2">
        <f t="shared" si="739"/>
        <v>1</v>
      </c>
      <c r="B856" s="2">
        <f t="shared" si="740"/>
        <v>1900</v>
      </c>
    </row>
    <row r="857" spans="1:2" x14ac:dyDescent="0.35">
      <c r="A857" s="2">
        <f t="shared" si="739"/>
        <v>1</v>
      </c>
      <c r="B857" s="2">
        <f t="shared" si="740"/>
        <v>1900</v>
      </c>
    </row>
    <row r="858" spans="1:2" x14ac:dyDescent="0.35">
      <c r="A858" s="2">
        <f t="shared" si="739"/>
        <v>1</v>
      </c>
      <c r="B858" s="2">
        <f t="shared" si="740"/>
        <v>1900</v>
      </c>
    </row>
    <row r="859" spans="1:2" x14ac:dyDescent="0.35">
      <c r="A859" s="2">
        <f t="shared" si="739"/>
        <v>1</v>
      </c>
      <c r="B859" s="2">
        <f t="shared" si="740"/>
        <v>1900</v>
      </c>
    </row>
    <row r="860" spans="1:2" x14ac:dyDescent="0.35">
      <c r="A860" s="2">
        <f t="shared" si="739"/>
        <v>1</v>
      </c>
      <c r="B860" s="2">
        <f t="shared" si="740"/>
        <v>1900</v>
      </c>
    </row>
    <row r="861" spans="1:2" x14ac:dyDescent="0.35">
      <c r="A861" s="2">
        <f t="shared" si="739"/>
        <v>1</v>
      </c>
      <c r="B861" s="2">
        <f t="shared" si="740"/>
        <v>1900</v>
      </c>
    </row>
    <row r="862" spans="1:2" x14ac:dyDescent="0.35">
      <c r="A862" s="2">
        <f t="shared" si="739"/>
        <v>1</v>
      </c>
      <c r="B862" s="2">
        <f t="shared" si="740"/>
        <v>1900</v>
      </c>
    </row>
    <row r="863" spans="1:2" x14ac:dyDescent="0.35">
      <c r="A863" s="2">
        <f t="shared" si="739"/>
        <v>1</v>
      </c>
      <c r="B863" s="2">
        <f t="shared" si="740"/>
        <v>1900</v>
      </c>
    </row>
    <row r="864" spans="1:2" x14ac:dyDescent="0.35">
      <c r="A864" s="2">
        <f t="shared" si="739"/>
        <v>1</v>
      </c>
      <c r="B864" s="2">
        <f t="shared" si="740"/>
        <v>1900</v>
      </c>
    </row>
    <row r="865" spans="1:2" x14ac:dyDescent="0.35">
      <c r="A865" s="2">
        <f t="shared" si="739"/>
        <v>1</v>
      </c>
      <c r="B865" s="2">
        <f t="shared" si="740"/>
        <v>1900</v>
      </c>
    </row>
    <row r="866" spans="1:2" x14ac:dyDescent="0.35">
      <c r="A866" s="2">
        <f t="shared" si="739"/>
        <v>1</v>
      </c>
      <c r="B866" s="2">
        <f t="shared" si="740"/>
        <v>1900</v>
      </c>
    </row>
    <row r="867" spans="1:2" x14ac:dyDescent="0.35">
      <c r="A867" s="2">
        <f t="shared" si="739"/>
        <v>1</v>
      </c>
      <c r="B867" s="2">
        <f t="shared" si="740"/>
        <v>1900</v>
      </c>
    </row>
    <row r="868" spans="1:2" x14ac:dyDescent="0.35">
      <c r="A868" s="2">
        <f t="shared" si="739"/>
        <v>1</v>
      </c>
      <c r="B868" s="2">
        <f t="shared" si="740"/>
        <v>1900</v>
      </c>
    </row>
    <row r="869" spans="1:2" x14ac:dyDescent="0.35">
      <c r="A869" s="2">
        <f t="shared" si="739"/>
        <v>1</v>
      </c>
      <c r="B869" s="2">
        <f t="shared" si="740"/>
        <v>1900</v>
      </c>
    </row>
    <row r="870" spans="1:2" x14ac:dyDescent="0.35">
      <c r="A870" s="2">
        <f t="shared" si="739"/>
        <v>1</v>
      </c>
      <c r="B870" s="2">
        <f t="shared" si="740"/>
        <v>1900</v>
      </c>
    </row>
    <row r="871" spans="1:2" x14ac:dyDescent="0.35">
      <c r="A871" s="2">
        <f t="shared" si="739"/>
        <v>1</v>
      </c>
      <c r="B871" s="2">
        <f t="shared" si="740"/>
        <v>1900</v>
      </c>
    </row>
    <row r="872" spans="1:2" x14ac:dyDescent="0.35">
      <c r="A872" s="2">
        <f t="shared" si="739"/>
        <v>1</v>
      </c>
      <c r="B872" s="2">
        <f t="shared" si="740"/>
        <v>1900</v>
      </c>
    </row>
    <row r="873" spans="1:2" x14ac:dyDescent="0.35">
      <c r="A873" s="2">
        <f t="shared" si="739"/>
        <v>1</v>
      </c>
      <c r="B873" s="2">
        <f t="shared" si="740"/>
        <v>1900</v>
      </c>
    </row>
    <row r="874" spans="1:2" x14ac:dyDescent="0.35">
      <c r="A874" s="2">
        <f t="shared" si="739"/>
        <v>1</v>
      </c>
      <c r="B874" s="2">
        <f t="shared" si="740"/>
        <v>1900</v>
      </c>
    </row>
    <row r="875" spans="1:2" x14ac:dyDescent="0.35">
      <c r="A875" s="2">
        <f t="shared" si="739"/>
        <v>1</v>
      </c>
      <c r="B875" s="2">
        <f t="shared" si="740"/>
        <v>1900</v>
      </c>
    </row>
    <row r="876" spans="1:2" x14ac:dyDescent="0.35">
      <c r="A876" s="2">
        <f t="shared" ref="A876:A939" si="741">MONTH(C876)</f>
        <v>1</v>
      </c>
      <c r="B876" s="2">
        <f t="shared" ref="B876:B939" si="742">YEAR(C876)</f>
        <v>1900</v>
      </c>
    </row>
    <row r="877" spans="1:2" x14ac:dyDescent="0.35">
      <c r="A877" s="2">
        <f t="shared" si="741"/>
        <v>1</v>
      </c>
      <c r="B877" s="2">
        <f t="shared" si="742"/>
        <v>1900</v>
      </c>
    </row>
    <row r="878" spans="1:2" x14ac:dyDescent="0.35">
      <c r="A878" s="2">
        <f t="shared" si="741"/>
        <v>1</v>
      </c>
      <c r="B878" s="2">
        <f t="shared" si="742"/>
        <v>1900</v>
      </c>
    </row>
    <row r="879" spans="1:2" x14ac:dyDescent="0.35">
      <c r="A879" s="2">
        <f t="shared" si="741"/>
        <v>1</v>
      </c>
      <c r="B879" s="2">
        <f t="shared" si="742"/>
        <v>1900</v>
      </c>
    </row>
    <row r="880" spans="1:2" x14ac:dyDescent="0.35">
      <c r="A880" s="2">
        <f t="shared" si="741"/>
        <v>1</v>
      </c>
      <c r="B880" s="2">
        <f t="shared" si="742"/>
        <v>1900</v>
      </c>
    </row>
    <row r="881" spans="1:2" x14ac:dyDescent="0.35">
      <c r="A881" s="2">
        <f t="shared" si="741"/>
        <v>1</v>
      </c>
      <c r="B881" s="2">
        <f t="shared" si="742"/>
        <v>1900</v>
      </c>
    </row>
    <row r="882" spans="1:2" x14ac:dyDescent="0.35">
      <c r="A882" s="2">
        <f t="shared" si="741"/>
        <v>1</v>
      </c>
      <c r="B882" s="2">
        <f t="shared" si="742"/>
        <v>1900</v>
      </c>
    </row>
    <row r="883" spans="1:2" x14ac:dyDescent="0.35">
      <c r="A883" s="2">
        <f t="shared" si="741"/>
        <v>1</v>
      </c>
      <c r="B883" s="2">
        <f t="shared" si="742"/>
        <v>1900</v>
      </c>
    </row>
    <row r="884" spans="1:2" x14ac:dyDescent="0.35">
      <c r="A884" s="2">
        <f t="shared" si="741"/>
        <v>1</v>
      </c>
      <c r="B884" s="2">
        <f t="shared" si="742"/>
        <v>1900</v>
      </c>
    </row>
    <row r="885" spans="1:2" x14ac:dyDescent="0.35">
      <c r="A885" s="2">
        <f t="shared" si="741"/>
        <v>1</v>
      </c>
      <c r="B885" s="2">
        <f t="shared" si="742"/>
        <v>1900</v>
      </c>
    </row>
    <row r="886" spans="1:2" x14ac:dyDescent="0.35">
      <c r="A886" s="2">
        <f t="shared" si="741"/>
        <v>1</v>
      </c>
      <c r="B886" s="2">
        <f t="shared" si="742"/>
        <v>1900</v>
      </c>
    </row>
    <row r="887" spans="1:2" x14ac:dyDescent="0.35">
      <c r="A887" s="2">
        <f t="shared" si="741"/>
        <v>1</v>
      </c>
      <c r="B887" s="2">
        <f t="shared" si="742"/>
        <v>1900</v>
      </c>
    </row>
    <row r="888" spans="1:2" x14ac:dyDescent="0.35">
      <c r="A888" s="2">
        <f t="shared" si="741"/>
        <v>1</v>
      </c>
      <c r="B888" s="2">
        <f t="shared" si="742"/>
        <v>1900</v>
      </c>
    </row>
    <row r="889" spans="1:2" x14ac:dyDescent="0.35">
      <c r="A889" s="2">
        <f t="shared" si="741"/>
        <v>1</v>
      </c>
      <c r="B889" s="2">
        <f t="shared" si="742"/>
        <v>1900</v>
      </c>
    </row>
    <row r="890" spans="1:2" x14ac:dyDescent="0.35">
      <c r="A890" s="2">
        <f t="shared" si="741"/>
        <v>1</v>
      </c>
      <c r="B890" s="2">
        <f t="shared" si="742"/>
        <v>1900</v>
      </c>
    </row>
    <row r="891" spans="1:2" x14ac:dyDescent="0.35">
      <c r="A891" s="2">
        <f t="shared" si="741"/>
        <v>1</v>
      </c>
      <c r="B891" s="2">
        <f t="shared" si="742"/>
        <v>1900</v>
      </c>
    </row>
    <row r="892" spans="1:2" x14ac:dyDescent="0.35">
      <c r="A892" s="2">
        <f t="shared" si="741"/>
        <v>1</v>
      </c>
      <c r="B892" s="2">
        <f t="shared" si="742"/>
        <v>1900</v>
      </c>
    </row>
    <row r="893" spans="1:2" x14ac:dyDescent="0.35">
      <c r="A893" s="2">
        <f t="shared" si="741"/>
        <v>1</v>
      </c>
      <c r="B893" s="2">
        <f t="shared" si="742"/>
        <v>1900</v>
      </c>
    </row>
    <row r="894" spans="1:2" x14ac:dyDescent="0.35">
      <c r="A894" s="2">
        <f t="shared" si="741"/>
        <v>1</v>
      </c>
      <c r="B894" s="2">
        <f t="shared" si="742"/>
        <v>1900</v>
      </c>
    </row>
    <row r="895" spans="1:2" x14ac:dyDescent="0.35">
      <c r="A895" s="2">
        <f t="shared" si="741"/>
        <v>1</v>
      </c>
      <c r="B895" s="2">
        <f t="shared" si="742"/>
        <v>1900</v>
      </c>
    </row>
    <row r="896" spans="1:2" x14ac:dyDescent="0.35">
      <c r="A896" s="2">
        <f t="shared" si="741"/>
        <v>1</v>
      </c>
      <c r="B896" s="2">
        <f t="shared" si="742"/>
        <v>1900</v>
      </c>
    </row>
    <row r="897" spans="1:2" x14ac:dyDescent="0.35">
      <c r="A897" s="2">
        <f t="shared" si="741"/>
        <v>1</v>
      </c>
      <c r="B897" s="2">
        <f t="shared" si="742"/>
        <v>1900</v>
      </c>
    </row>
    <row r="898" spans="1:2" x14ac:dyDescent="0.35">
      <c r="A898" s="2">
        <f t="shared" si="741"/>
        <v>1</v>
      </c>
      <c r="B898" s="2">
        <f t="shared" si="742"/>
        <v>1900</v>
      </c>
    </row>
    <row r="899" spans="1:2" x14ac:dyDescent="0.35">
      <c r="A899" s="2">
        <f t="shared" si="741"/>
        <v>1</v>
      </c>
      <c r="B899" s="2">
        <f t="shared" si="742"/>
        <v>1900</v>
      </c>
    </row>
    <row r="900" spans="1:2" x14ac:dyDescent="0.35">
      <c r="A900" s="2">
        <f t="shared" si="741"/>
        <v>1</v>
      </c>
      <c r="B900" s="2">
        <f t="shared" si="742"/>
        <v>1900</v>
      </c>
    </row>
    <row r="901" spans="1:2" x14ac:dyDescent="0.35">
      <c r="A901" s="2">
        <f t="shared" si="741"/>
        <v>1</v>
      </c>
      <c r="B901" s="2">
        <f t="shared" si="742"/>
        <v>1900</v>
      </c>
    </row>
    <row r="902" spans="1:2" x14ac:dyDescent="0.35">
      <c r="A902" s="2">
        <f t="shared" si="741"/>
        <v>1</v>
      </c>
      <c r="B902" s="2">
        <f t="shared" si="742"/>
        <v>1900</v>
      </c>
    </row>
    <row r="903" spans="1:2" x14ac:dyDescent="0.35">
      <c r="A903" s="2">
        <f t="shared" si="741"/>
        <v>1</v>
      </c>
      <c r="B903" s="2">
        <f t="shared" si="742"/>
        <v>1900</v>
      </c>
    </row>
    <row r="904" spans="1:2" x14ac:dyDescent="0.35">
      <c r="A904" s="2">
        <f t="shared" si="741"/>
        <v>1</v>
      </c>
      <c r="B904" s="2">
        <f t="shared" si="742"/>
        <v>1900</v>
      </c>
    </row>
    <row r="905" spans="1:2" x14ac:dyDescent="0.35">
      <c r="A905" s="2">
        <f t="shared" si="741"/>
        <v>1</v>
      </c>
      <c r="B905" s="2">
        <f t="shared" si="742"/>
        <v>1900</v>
      </c>
    </row>
    <row r="906" spans="1:2" x14ac:dyDescent="0.35">
      <c r="A906" s="2">
        <f t="shared" si="741"/>
        <v>1</v>
      </c>
      <c r="B906" s="2">
        <f t="shared" si="742"/>
        <v>1900</v>
      </c>
    </row>
    <row r="907" spans="1:2" x14ac:dyDescent="0.35">
      <c r="A907" s="2">
        <f t="shared" si="741"/>
        <v>1</v>
      </c>
      <c r="B907" s="2">
        <f t="shared" si="742"/>
        <v>1900</v>
      </c>
    </row>
    <row r="908" spans="1:2" x14ac:dyDescent="0.35">
      <c r="A908" s="2">
        <f t="shared" si="741"/>
        <v>1</v>
      </c>
      <c r="B908" s="2">
        <f t="shared" si="742"/>
        <v>1900</v>
      </c>
    </row>
    <row r="909" spans="1:2" x14ac:dyDescent="0.35">
      <c r="A909" s="2">
        <f t="shared" si="741"/>
        <v>1</v>
      </c>
      <c r="B909" s="2">
        <f t="shared" si="742"/>
        <v>1900</v>
      </c>
    </row>
    <row r="910" spans="1:2" x14ac:dyDescent="0.35">
      <c r="A910" s="2">
        <f t="shared" si="741"/>
        <v>1</v>
      </c>
      <c r="B910" s="2">
        <f t="shared" si="742"/>
        <v>1900</v>
      </c>
    </row>
    <row r="911" spans="1:2" x14ac:dyDescent="0.35">
      <c r="A911" s="2">
        <f t="shared" si="741"/>
        <v>1</v>
      </c>
      <c r="B911" s="2">
        <f t="shared" si="742"/>
        <v>1900</v>
      </c>
    </row>
    <row r="912" spans="1:2" x14ac:dyDescent="0.35">
      <c r="A912" s="2">
        <f t="shared" si="741"/>
        <v>1</v>
      </c>
      <c r="B912" s="2">
        <f t="shared" si="742"/>
        <v>1900</v>
      </c>
    </row>
    <row r="913" spans="1:2" x14ac:dyDescent="0.35">
      <c r="A913" s="2">
        <f t="shared" si="741"/>
        <v>1</v>
      </c>
      <c r="B913" s="2">
        <f t="shared" si="742"/>
        <v>1900</v>
      </c>
    </row>
    <row r="914" spans="1:2" x14ac:dyDescent="0.35">
      <c r="A914" s="2">
        <f t="shared" si="741"/>
        <v>1</v>
      </c>
      <c r="B914" s="2">
        <f t="shared" si="742"/>
        <v>1900</v>
      </c>
    </row>
    <row r="915" spans="1:2" x14ac:dyDescent="0.35">
      <c r="A915" s="2">
        <f t="shared" si="741"/>
        <v>1</v>
      </c>
      <c r="B915" s="2">
        <f t="shared" si="742"/>
        <v>1900</v>
      </c>
    </row>
    <row r="916" spans="1:2" x14ac:dyDescent="0.35">
      <c r="A916" s="2">
        <f t="shared" si="741"/>
        <v>1</v>
      </c>
      <c r="B916" s="2">
        <f t="shared" si="742"/>
        <v>1900</v>
      </c>
    </row>
    <row r="917" spans="1:2" x14ac:dyDescent="0.35">
      <c r="A917" s="2">
        <f t="shared" si="741"/>
        <v>1</v>
      </c>
      <c r="B917" s="2">
        <f t="shared" si="742"/>
        <v>1900</v>
      </c>
    </row>
    <row r="918" spans="1:2" x14ac:dyDescent="0.35">
      <c r="A918" s="2">
        <f t="shared" si="741"/>
        <v>1</v>
      </c>
      <c r="B918" s="2">
        <f t="shared" si="742"/>
        <v>1900</v>
      </c>
    </row>
    <row r="919" spans="1:2" x14ac:dyDescent="0.35">
      <c r="A919" s="2">
        <f t="shared" si="741"/>
        <v>1</v>
      </c>
      <c r="B919" s="2">
        <f t="shared" si="742"/>
        <v>1900</v>
      </c>
    </row>
    <row r="920" spans="1:2" x14ac:dyDescent="0.35">
      <c r="A920" s="2">
        <f t="shared" si="741"/>
        <v>1</v>
      </c>
      <c r="B920" s="2">
        <f t="shared" si="742"/>
        <v>1900</v>
      </c>
    </row>
    <row r="921" spans="1:2" x14ac:dyDescent="0.35">
      <c r="A921" s="2">
        <f t="shared" si="741"/>
        <v>1</v>
      </c>
      <c r="B921" s="2">
        <f t="shared" si="742"/>
        <v>1900</v>
      </c>
    </row>
    <row r="922" spans="1:2" x14ac:dyDescent="0.35">
      <c r="A922" s="2">
        <f t="shared" si="741"/>
        <v>1</v>
      </c>
      <c r="B922" s="2">
        <f t="shared" si="742"/>
        <v>1900</v>
      </c>
    </row>
    <row r="923" spans="1:2" x14ac:dyDescent="0.35">
      <c r="A923" s="2">
        <f t="shared" si="741"/>
        <v>1</v>
      </c>
      <c r="B923" s="2">
        <f t="shared" si="742"/>
        <v>1900</v>
      </c>
    </row>
    <row r="924" spans="1:2" x14ac:dyDescent="0.35">
      <c r="A924" s="2">
        <f t="shared" si="741"/>
        <v>1</v>
      </c>
      <c r="B924" s="2">
        <f t="shared" si="742"/>
        <v>1900</v>
      </c>
    </row>
    <row r="925" spans="1:2" x14ac:dyDescent="0.35">
      <c r="A925" s="2">
        <f t="shared" si="741"/>
        <v>1</v>
      </c>
      <c r="B925" s="2">
        <f t="shared" si="742"/>
        <v>1900</v>
      </c>
    </row>
    <row r="926" spans="1:2" x14ac:dyDescent="0.35">
      <c r="A926" s="2">
        <f t="shared" si="741"/>
        <v>1</v>
      </c>
      <c r="B926" s="2">
        <f t="shared" si="742"/>
        <v>1900</v>
      </c>
    </row>
    <row r="927" spans="1:2" x14ac:dyDescent="0.35">
      <c r="A927" s="2">
        <f t="shared" si="741"/>
        <v>1</v>
      </c>
      <c r="B927" s="2">
        <f t="shared" si="742"/>
        <v>1900</v>
      </c>
    </row>
    <row r="928" spans="1:2" x14ac:dyDescent="0.35">
      <c r="A928" s="2">
        <f t="shared" si="741"/>
        <v>1</v>
      </c>
      <c r="B928" s="2">
        <f t="shared" si="742"/>
        <v>1900</v>
      </c>
    </row>
    <row r="929" spans="1:2" x14ac:dyDescent="0.35">
      <c r="A929" s="2">
        <f t="shared" si="741"/>
        <v>1</v>
      </c>
      <c r="B929" s="2">
        <f t="shared" si="742"/>
        <v>1900</v>
      </c>
    </row>
    <row r="930" spans="1:2" x14ac:dyDescent="0.35">
      <c r="A930" s="2">
        <f t="shared" si="741"/>
        <v>1</v>
      </c>
      <c r="B930" s="2">
        <f t="shared" si="742"/>
        <v>1900</v>
      </c>
    </row>
    <row r="931" spans="1:2" x14ac:dyDescent="0.35">
      <c r="A931" s="2">
        <f t="shared" si="741"/>
        <v>1</v>
      </c>
      <c r="B931" s="2">
        <f t="shared" si="742"/>
        <v>1900</v>
      </c>
    </row>
    <row r="932" spans="1:2" x14ac:dyDescent="0.35">
      <c r="A932" s="2">
        <f t="shared" si="741"/>
        <v>1</v>
      </c>
      <c r="B932" s="2">
        <f t="shared" si="742"/>
        <v>1900</v>
      </c>
    </row>
    <row r="933" spans="1:2" x14ac:dyDescent="0.35">
      <c r="A933" s="2">
        <f t="shared" si="741"/>
        <v>1</v>
      </c>
      <c r="B933" s="2">
        <f t="shared" si="742"/>
        <v>1900</v>
      </c>
    </row>
    <row r="934" spans="1:2" x14ac:dyDescent="0.35">
      <c r="A934" s="2">
        <f t="shared" si="741"/>
        <v>1</v>
      </c>
      <c r="B934" s="2">
        <f t="shared" si="742"/>
        <v>1900</v>
      </c>
    </row>
    <row r="935" spans="1:2" x14ac:dyDescent="0.35">
      <c r="A935" s="2">
        <f t="shared" si="741"/>
        <v>1</v>
      </c>
      <c r="B935" s="2">
        <f t="shared" si="742"/>
        <v>1900</v>
      </c>
    </row>
    <row r="936" spans="1:2" x14ac:dyDescent="0.35">
      <c r="A936" s="2">
        <f t="shared" si="741"/>
        <v>1</v>
      </c>
      <c r="B936" s="2">
        <f t="shared" si="742"/>
        <v>1900</v>
      </c>
    </row>
    <row r="937" spans="1:2" x14ac:dyDescent="0.35">
      <c r="A937" s="2">
        <f t="shared" si="741"/>
        <v>1</v>
      </c>
      <c r="B937" s="2">
        <f t="shared" si="742"/>
        <v>1900</v>
      </c>
    </row>
    <row r="938" spans="1:2" x14ac:dyDescent="0.35">
      <c r="A938" s="2">
        <f t="shared" si="741"/>
        <v>1</v>
      </c>
      <c r="B938" s="2">
        <f t="shared" si="742"/>
        <v>1900</v>
      </c>
    </row>
    <row r="939" spans="1:2" x14ac:dyDescent="0.35">
      <c r="A939" s="2">
        <f t="shared" si="741"/>
        <v>1</v>
      </c>
      <c r="B939" s="2">
        <f t="shared" si="742"/>
        <v>1900</v>
      </c>
    </row>
    <row r="940" spans="1:2" x14ac:dyDescent="0.35">
      <c r="A940" s="2">
        <f t="shared" ref="A940:A1003" si="743">MONTH(C940)</f>
        <v>1</v>
      </c>
      <c r="B940" s="2">
        <f t="shared" ref="B940:B1003" si="744">YEAR(C940)</f>
        <v>1900</v>
      </c>
    </row>
    <row r="941" spans="1:2" x14ac:dyDescent="0.35">
      <c r="A941" s="2">
        <f t="shared" si="743"/>
        <v>1</v>
      </c>
      <c r="B941" s="2">
        <f t="shared" si="744"/>
        <v>1900</v>
      </c>
    </row>
    <row r="942" spans="1:2" x14ac:dyDescent="0.35">
      <c r="A942" s="2">
        <f t="shared" si="743"/>
        <v>1</v>
      </c>
      <c r="B942" s="2">
        <f t="shared" si="744"/>
        <v>1900</v>
      </c>
    </row>
    <row r="943" spans="1:2" x14ac:dyDescent="0.35">
      <c r="A943" s="2">
        <f t="shared" si="743"/>
        <v>1</v>
      </c>
      <c r="B943" s="2">
        <f t="shared" si="744"/>
        <v>1900</v>
      </c>
    </row>
    <row r="944" spans="1:2" x14ac:dyDescent="0.35">
      <c r="A944" s="2">
        <f t="shared" si="743"/>
        <v>1</v>
      </c>
      <c r="B944" s="2">
        <f t="shared" si="744"/>
        <v>1900</v>
      </c>
    </row>
    <row r="945" spans="1:2" x14ac:dyDescent="0.35">
      <c r="A945" s="2">
        <f t="shared" si="743"/>
        <v>1</v>
      </c>
      <c r="B945" s="2">
        <f t="shared" si="744"/>
        <v>1900</v>
      </c>
    </row>
    <row r="946" spans="1:2" x14ac:dyDescent="0.35">
      <c r="A946" s="2">
        <f t="shared" si="743"/>
        <v>1</v>
      </c>
      <c r="B946" s="2">
        <f t="shared" si="744"/>
        <v>1900</v>
      </c>
    </row>
    <row r="947" spans="1:2" x14ac:dyDescent="0.35">
      <c r="A947" s="2">
        <f t="shared" si="743"/>
        <v>1</v>
      </c>
      <c r="B947" s="2">
        <f t="shared" si="744"/>
        <v>1900</v>
      </c>
    </row>
    <row r="948" spans="1:2" x14ac:dyDescent="0.35">
      <c r="A948" s="2">
        <f t="shared" si="743"/>
        <v>1</v>
      </c>
      <c r="B948" s="2">
        <f t="shared" si="744"/>
        <v>1900</v>
      </c>
    </row>
    <row r="949" spans="1:2" x14ac:dyDescent="0.35">
      <c r="A949" s="2">
        <f t="shared" si="743"/>
        <v>1</v>
      </c>
      <c r="B949" s="2">
        <f t="shared" si="744"/>
        <v>1900</v>
      </c>
    </row>
    <row r="950" spans="1:2" x14ac:dyDescent="0.35">
      <c r="A950" s="2">
        <f t="shared" si="743"/>
        <v>1</v>
      </c>
      <c r="B950" s="2">
        <f t="shared" si="744"/>
        <v>1900</v>
      </c>
    </row>
    <row r="951" spans="1:2" x14ac:dyDescent="0.35">
      <c r="A951" s="2">
        <f t="shared" si="743"/>
        <v>1</v>
      </c>
      <c r="B951" s="2">
        <f t="shared" si="744"/>
        <v>1900</v>
      </c>
    </row>
    <row r="952" spans="1:2" x14ac:dyDescent="0.35">
      <c r="A952" s="2">
        <f t="shared" si="743"/>
        <v>1</v>
      </c>
      <c r="B952" s="2">
        <f t="shared" si="744"/>
        <v>1900</v>
      </c>
    </row>
    <row r="953" spans="1:2" x14ac:dyDescent="0.35">
      <c r="A953" s="2">
        <f t="shared" si="743"/>
        <v>1</v>
      </c>
      <c r="B953" s="2">
        <f t="shared" si="744"/>
        <v>1900</v>
      </c>
    </row>
    <row r="954" spans="1:2" x14ac:dyDescent="0.35">
      <c r="A954" s="2">
        <f t="shared" si="743"/>
        <v>1</v>
      </c>
      <c r="B954" s="2">
        <f t="shared" si="744"/>
        <v>1900</v>
      </c>
    </row>
    <row r="955" spans="1:2" x14ac:dyDescent="0.35">
      <c r="A955" s="2">
        <f t="shared" si="743"/>
        <v>1</v>
      </c>
      <c r="B955" s="2">
        <f t="shared" si="744"/>
        <v>1900</v>
      </c>
    </row>
    <row r="956" spans="1:2" x14ac:dyDescent="0.35">
      <c r="A956" s="2">
        <f t="shared" si="743"/>
        <v>1</v>
      </c>
      <c r="B956" s="2">
        <f t="shared" si="744"/>
        <v>1900</v>
      </c>
    </row>
    <row r="957" spans="1:2" x14ac:dyDescent="0.35">
      <c r="A957" s="2">
        <f t="shared" si="743"/>
        <v>1</v>
      </c>
      <c r="B957" s="2">
        <f t="shared" si="744"/>
        <v>1900</v>
      </c>
    </row>
    <row r="958" spans="1:2" x14ac:dyDescent="0.35">
      <c r="A958" s="2">
        <f t="shared" si="743"/>
        <v>1</v>
      </c>
      <c r="B958" s="2">
        <f t="shared" si="744"/>
        <v>1900</v>
      </c>
    </row>
    <row r="959" spans="1:2" x14ac:dyDescent="0.35">
      <c r="A959" s="2">
        <f t="shared" si="743"/>
        <v>1</v>
      </c>
      <c r="B959" s="2">
        <f t="shared" si="744"/>
        <v>1900</v>
      </c>
    </row>
    <row r="960" spans="1:2" x14ac:dyDescent="0.35">
      <c r="A960" s="2">
        <f t="shared" si="743"/>
        <v>1</v>
      </c>
      <c r="B960" s="2">
        <f t="shared" si="744"/>
        <v>1900</v>
      </c>
    </row>
    <row r="961" spans="1:2" x14ac:dyDescent="0.35">
      <c r="A961" s="2">
        <f t="shared" si="743"/>
        <v>1</v>
      </c>
      <c r="B961" s="2">
        <f t="shared" si="744"/>
        <v>1900</v>
      </c>
    </row>
    <row r="962" spans="1:2" x14ac:dyDescent="0.35">
      <c r="A962" s="2">
        <f t="shared" si="743"/>
        <v>1</v>
      </c>
      <c r="B962" s="2">
        <f t="shared" si="744"/>
        <v>1900</v>
      </c>
    </row>
    <row r="963" spans="1:2" x14ac:dyDescent="0.35">
      <c r="A963" s="2">
        <f t="shared" si="743"/>
        <v>1</v>
      </c>
      <c r="B963" s="2">
        <f t="shared" si="744"/>
        <v>1900</v>
      </c>
    </row>
    <row r="964" spans="1:2" x14ac:dyDescent="0.35">
      <c r="A964" s="2">
        <f t="shared" si="743"/>
        <v>1</v>
      </c>
      <c r="B964" s="2">
        <f t="shared" si="744"/>
        <v>1900</v>
      </c>
    </row>
    <row r="965" spans="1:2" x14ac:dyDescent="0.35">
      <c r="A965" s="2">
        <f t="shared" si="743"/>
        <v>1</v>
      </c>
      <c r="B965" s="2">
        <f t="shared" si="744"/>
        <v>1900</v>
      </c>
    </row>
    <row r="966" spans="1:2" x14ac:dyDescent="0.35">
      <c r="A966" s="2">
        <f t="shared" si="743"/>
        <v>1</v>
      </c>
      <c r="B966" s="2">
        <f t="shared" si="744"/>
        <v>1900</v>
      </c>
    </row>
    <row r="967" spans="1:2" x14ac:dyDescent="0.35">
      <c r="A967" s="2">
        <f t="shared" si="743"/>
        <v>1</v>
      </c>
      <c r="B967" s="2">
        <f t="shared" si="744"/>
        <v>1900</v>
      </c>
    </row>
    <row r="968" spans="1:2" x14ac:dyDescent="0.35">
      <c r="A968" s="2">
        <f t="shared" si="743"/>
        <v>1</v>
      </c>
      <c r="B968" s="2">
        <f t="shared" si="744"/>
        <v>1900</v>
      </c>
    </row>
    <row r="969" spans="1:2" x14ac:dyDescent="0.35">
      <c r="A969" s="2">
        <f t="shared" si="743"/>
        <v>1</v>
      </c>
      <c r="B969" s="2">
        <f t="shared" si="744"/>
        <v>1900</v>
      </c>
    </row>
    <row r="970" spans="1:2" x14ac:dyDescent="0.35">
      <c r="A970" s="2">
        <f t="shared" si="743"/>
        <v>1</v>
      </c>
      <c r="B970" s="2">
        <f t="shared" si="744"/>
        <v>1900</v>
      </c>
    </row>
    <row r="971" spans="1:2" x14ac:dyDescent="0.35">
      <c r="A971" s="2">
        <f t="shared" si="743"/>
        <v>1</v>
      </c>
      <c r="B971" s="2">
        <f t="shared" si="744"/>
        <v>1900</v>
      </c>
    </row>
    <row r="972" spans="1:2" x14ac:dyDescent="0.35">
      <c r="A972" s="2">
        <f t="shared" si="743"/>
        <v>1</v>
      </c>
      <c r="B972" s="2">
        <f t="shared" si="744"/>
        <v>1900</v>
      </c>
    </row>
    <row r="973" spans="1:2" x14ac:dyDescent="0.35">
      <c r="A973" s="2">
        <f t="shared" si="743"/>
        <v>1</v>
      </c>
      <c r="B973" s="2">
        <f t="shared" si="744"/>
        <v>1900</v>
      </c>
    </row>
    <row r="974" spans="1:2" x14ac:dyDescent="0.35">
      <c r="A974" s="2">
        <f t="shared" si="743"/>
        <v>1</v>
      </c>
      <c r="B974" s="2">
        <f t="shared" si="744"/>
        <v>1900</v>
      </c>
    </row>
    <row r="975" spans="1:2" x14ac:dyDescent="0.35">
      <c r="A975" s="2">
        <f t="shared" si="743"/>
        <v>1</v>
      </c>
      <c r="B975" s="2">
        <f t="shared" si="744"/>
        <v>1900</v>
      </c>
    </row>
    <row r="976" spans="1:2" x14ac:dyDescent="0.35">
      <c r="A976" s="2">
        <f t="shared" si="743"/>
        <v>1</v>
      </c>
      <c r="B976" s="2">
        <f t="shared" si="744"/>
        <v>1900</v>
      </c>
    </row>
    <row r="977" spans="1:2" x14ac:dyDescent="0.35">
      <c r="A977" s="2">
        <f t="shared" si="743"/>
        <v>1</v>
      </c>
      <c r="B977" s="2">
        <f t="shared" si="744"/>
        <v>1900</v>
      </c>
    </row>
    <row r="978" spans="1:2" x14ac:dyDescent="0.35">
      <c r="A978" s="2">
        <f t="shared" si="743"/>
        <v>1</v>
      </c>
      <c r="B978" s="2">
        <f t="shared" si="744"/>
        <v>1900</v>
      </c>
    </row>
    <row r="979" spans="1:2" x14ac:dyDescent="0.35">
      <c r="A979" s="2">
        <f t="shared" si="743"/>
        <v>1</v>
      </c>
      <c r="B979" s="2">
        <f t="shared" si="744"/>
        <v>1900</v>
      </c>
    </row>
    <row r="980" spans="1:2" x14ac:dyDescent="0.35">
      <c r="A980" s="2">
        <f t="shared" si="743"/>
        <v>1</v>
      </c>
      <c r="B980" s="2">
        <f t="shared" si="744"/>
        <v>1900</v>
      </c>
    </row>
    <row r="981" spans="1:2" x14ac:dyDescent="0.35">
      <c r="A981" s="2">
        <f t="shared" si="743"/>
        <v>1</v>
      </c>
      <c r="B981" s="2">
        <f t="shared" si="744"/>
        <v>1900</v>
      </c>
    </row>
    <row r="982" spans="1:2" x14ac:dyDescent="0.35">
      <c r="A982" s="2">
        <f t="shared" si="743"/>
        <v>1</v>
      </c>
      <c r="B982" s="2">
        <f t="shared" si="744"/>
        <v>1900</v>
      </c>
    </row>
    <row r="983" spans="1:2" x14ac:dyDescent="0.35">
      <c r="A983" s="2">
        <f t="shared" si="743"/>
        <v>1</v>
      </c>
      <c r="B983" s="2">
        <f t="shared" si="744"/>
        <v>1900</v>
      </c>
    </row>
    <row r="984" spans="1:2" x14ac:dyDescent="0.35">
      <c r="A984" s="2">
        <f t="shared" si="743"/>
        <v>1</v>
      </c>
      <c r="B984" s="2">
        <f t="shared" si="744"/>
        <v>1900</v>
      </c>
    </row>
    <row r="985" spans="1:2" x14ac:dyDescent="0.35">
      <c r="A985" s="2">
        <f t="shared" si="743"/>
        <v>1</v>
      </c>
      <c r="B985" s="2">
        <f t="shared" si="744"/>
        <v>1900</v>
      </c>
    </row>
    <row r="986" spans="1:2" x14ac:dyDescent="0.35">
      <c r="A986" s="2">
        <f t="shared" si="743"/>
        <v>1</v>
      </c>
      <c r="B986" s="2">
        <f t="shared" si="744"/>
        <v>1900</v>
      </c>
    </row>
    <row r="987" spans="1:2" x14ac:dyDescent="0.35">
      <c r="A987" s="2">
        <f t="shared" si="743"/>
        <v>1</v>
      </c>
      <c r="B987" s="2">
        <f t="shared" si="744"/>
        <v>1900</v>
      </c>
    </row>
    <row r="988" spans="1:2" x14ac:dyDescent="0.35">
      <c r="A988" s="2">
        <f t="shared" si="743"/>
        <v>1</v>
      </c>
      <c r="B988" s="2">
        <f t="shared" si="744"/>
        <v>1900</v>
      </c>
    </row>
    <row r="989" spans="1:2" x14ac:dyDescent="0.35">
      <c r="A989" s="2">
        <f t="shared" si="743"/>
        <v>1</v>
      </c>
      <c r="B989" s="2">
        <f t="shared" si="744"/>
        <v>1900</v>
      </c>
    </row>
    <row r="990" spans="1:2" x14ac:dyDescent="0.35">
      <c r="A990" s="2">
        <f t="shared" si="743"/>
        <v>1</v>
      </c>
      <c r="B990" s="2">
        <f t="shared" si="744"/>
        <v>1900</v>
      </c>
    </row>
    <row r="991" spans="1:2" x14ac:dyDescent="0.35">
      <c r="A991" s="2">
        <f t="shared" si="743"/>
        <v>1</v>
      </c>
      <c r="B991" s="2">
        <f t="shared" si="744"/>
        <v>1900</v>
      </c>
    </row>
    <row r="992" spans="1:2" x14ac:dyDescent="0.35">
      <c r="A992" s="2">
        <f t="shared" si="743"/>
        <v>1</v>
      </c>
      <c r="B992" s="2">
        <f t="shared" si="744"/>
        <v>1900</v>
      </c>
    </row>
    <row r="993" spans="1:2" x14ac:dyDescent="0.35">
      <c r="A993" s="2">
        <f t="shared" si="743"/>
        <v>1</v>
      </c>
      <c r="B993" s="2">
        <f t="shared" si="744"/>
        <v>1900</v>
      </c>
    </row>
    <row r="994" spans="1:2" x14ac:dyDescent="0.35">
      <c r="A994" s="2">
        <f t="shared" si="743"/>
        <v>1</v>
      </c>
      <c r="B994" s="2">
        <f t="shared" si="744"/>
        <v>1900</v>
      </c>
    </row>
    <row r="995" spans="1:2" x14ac:dyDescent="0.35">
      <c r="A995" s="2">
        <f t="shared" si="743"/>
        <v>1</v>
      </c>
      <c r="B995" s="2">
        <f t="shared" si="744"/>
        <v>1900</v>
      </c>
    </row>
    <row r="996" spans="1:2" x14ac:dyDescent="0.35">
      <c r="A996" s="2">
        <f t="shared" si="743"/>
        <v>1</v>
      </c>
      <c r="B996" s="2">
        <f t="shared" si="744"/>
        <v>1900</v>
      </c>
    </row>
    <row r="997" spans="1:2" x14ac:dyDescent="0.35">
      <c r="A997" s="2">
        <f t="shared" si="743"/>
        <v>1</v>
      </c>
      <c r="B997" s="2">
        <f t="shared" si="744"/>
        <v>1900</v>
      </c>
    </row>
    <row r="998" spans="1:2" x14ac:dyDescent="0.35">
      <c r="A998" s="2">
        <f t="shared" si="743"/>
        <v>1</v>
      </c>
      <c r="B998" s="2">
        <f t="shared" si="744"/>
        <v>1900</v>
      </c>
    </row>
    <row r="999" spans="1:2" x14ac:dyDescent="0.35">
      <c r="A999" s="2">
        <f t="shared" si="743"/>
        <v>1</v>
      </c>
      <c r="B999" s="2">
        <f t="shared" si="744"/>
        <v>1900</v>
      </c>
    </row>
    <row r="1000" spans="1:2" x14ac:dyDescent="0.35">
      <c r="A1000" s="2">
        <f t="shared" si="743"/>
        <v>1</v>
      </c>
      <c r="B1000" s="2">
        <f t="shared" si="744"/>
        <v>1900</v>
      </c>
    </row>
    <row r="1001" spans="1:2" x14ac:dyDescent="0.35">
      <c r="A1001" s="2">
        <f t="shared" si="743"/>
        <v>1</v>
      </c>
      <c r="B1001" s="2">
        <f t="shared" si="744"/>
        <v>1900</v>
      </c>
    </row>
    <row r="1002" spans="1:2" x14ac:dyDescent="0.35">
      <c r="A1002" s="2">
        <f t="shared" si="743"/>
        <v>1</v>
      </c>
      <c r="B1002" s="2">
        <f t="shared" si="744"/>
        <v>1900</v>
      </c>
    </row>
    <row r="1003" spans="1:2" x14ac:dyDescent="0.35">
      <c r="A1003" s="2">
        <f t="shared" si="743"/>
        <v>1</v>
      </c>
      <c r="B1003" s="2">
        <f t="shared" si="744"/>
        <v>1900</v>
      </c>
    </row>
    <row r="1004" spans="1:2" x14ac:dyDescent="0.35">
      <c r="A1004" s="2">
        <f t="shared" ref="A1004:A1067" si="745">MONTH(C1004)</f>
        <v>1</v>
      </c>
      <c r="B1004" s="2">
        <f t="shared" ref="B1004:B1067" si="746">YEAR(C1004)</f>
        <v>1900</v>
      </c>
    </row>
    <row r="1005" spans="1:2" x14ac:dyDescent="0.35">
      <c r="A1005" s="2">
        <f t="shared" si="745"/>
        <v>1</v>
      </c>
      <c r="B1005" s="2">
        <f t="shared" si="746"/>
        <v>1900</v>
      </c>
    </row>
    <row r="1006" spans="1:2" x14ac:dyDescent="0.35">
      <c r="A1006" s="2">
        <f t="shared" si="745"/>
        <v>1</v>
      </c>
      <c r="B1006" s="2">
        <f t="shared" si="746"/>
        <v>1900</v>
      </c>
    </row>
    <row r="1007" spans="1:2" x14ac:dyDescent="0.35">
      <c r="A1007" s="2">
        <f t="shared" si="745"/>
        <v>1</v>
      </c>
      <c r="B1007" s="2">
        <f t="shared" si="746"/>
        <v>1900</v>
      </c>
    </row>
    <row r="1008" spans="1:2" x14ac:dyDescent="0.35">
      <c r="A1008" s="2">
        <f t="shared" si="745"/>
        <v>1</v>
      </c>
      <c r="B1008" s="2">
        <f t="shared" si="746"/>
        <v>1900</v>
      </c>
    </row>
    <row r="1009" spans="1:2" x14ac:dyDescent="0.35">
      <c r="A1009" s="2">
        <f t="shared" si="745"/>
        <v>1</v>
      </c>
      <c r="B1009" s="2">
        <f t="shared" si="746"/>
        <v>1900</v>
      </c>
    </row>
    <row r="1010" spans="1:2" x14ac:dyDescent="0.35">
      <c r="A1010" s="2">
        <f t="shared" si="745"/>
        <v>1</v>
      </c>
      <c r="B1010" s="2">
        <f t="shared" si="746"/>
        <v>1900</v>
      </c>
    </row>
    <row r="1011" spans="1:2" x14ac:dyDescent="0.35">
      <c r="A1011" s="2">
        <f t="shared" si="745"/>
        <v>1</v>
      </c>
      <c r="B1011" s="2">
        <f t="shared" si="746"/>
        <v>1900</v>
      </c>
    </row>
    <row r="1012" spans="1:2" x14ac:dyDescent="0.35">
      <c r="A1012" s="2">
        <f t="shared" si="745"/>
        <v>1</v>
      </c>
      <c r="B1012" s="2">
        <f t="shared" si="746"/>
        <v>1900</v>
      </c>
    </row>
    <row r="1013" spans="1:2" x14ac:dyDescent="0.35">
      <c r="A1013" s="2">
        <f t="shared" si="745"/>
        <v>1</v>
      </c>
      <c r="B1013" s="2">
        <f t="shared" si="746"/>
        <v>1900</v>
      </c>
    </row>
    <row r="1014" spans="1:2" x14ac:dyDescent="0.35">
      <c r="A1014" s="2">
        <f t="shared" si="745"/>
        <v>1</v>
      </c>
      <c r="B1014" s="2">
        <f t="shared" si="746"/>
        <v>1900</v>
      </c>
    </row>
    <row r="1015" spans="1:2" x14ac:dyDescent="0.35">
      <c r="A1015" s="2">
        <f t="shared" si="745"/>
        <v>1</v>
      </c>
      <c r="B1015" s="2">
        <f t="shared" si="746"/>
        <v>1900</v>
      </c>
    </row>
    <row r="1016" spans="1:2" x14ac:dyDescent="0.35">
      <c r="A1016" s="2">
        <f t="shared" si="745"/>
        <v>1</v>
      </c>
      <c r="B1016" s="2">
        <f t="shared" si="746"/>
        <v>1900</v>
      </c>
    </row>
    <row r="1017" spans="1:2" x14ac:dyDescent="0.35">
      <c r="A1017" s="2">
        <f t="shared" si="745"/>
        <v>1</v>
      </c>
      <c r="B1017" s="2">
        <f t="shared" si="746"/>
        <v>1900</v>
      </c>
    </row>
    <row r="1018" spans="1:2" x14ac:dyDescent="0.35">
      <c r="A1018" s="2">
        <f t="shared" si="745"/>
        <v>1</v>
      </c>
      <c r="B1018" s="2">
        <f t="shared" si="746"/>
        <v>1900</v>
      </c>
    </row>
    <row r="1019" spans="1:2" x14ac:dyDescent="0.35">
      <c r="A1019" s="2">
        <f t="shared" si="745"/>
        <v>1</v>
      </c>
      <c r="B1019" s="2">
        <f t="shared" si="746"/>
        <v>1900</v>
      </c>
    </row>
    <row r="1020" spans="1:2" x14ac:dyDescent="0.35">
      <c r="A1020" s="2">
        <f t="shared" si="745"/>
        <v>1</v>
      </c>
      <c r="B1020" s="2">
        <f t="shared" si="746"/>
        <v>1900</v>
      </c>
    </row>
    <row r="1021" spans="1:2" x14ac:dyDescent="0.35">
      <c r="A1021" s="2">
        <f t="shared" si="745"/>
        <v>1</v>
      </c>
      <c r="B1021" s="2">
        <f t="shared" si="746"/>
        <v>1900</v>
      </c>
    </row>
    <row r="1022" spans="1:2" x14ac:dyDescent="0.35">
      <c r="A1022" s="2">
        <f t="shared" si="745"/>
        <v>1</v>
      </c>
      <c r="B1022" s="2">
        <f t="shared" si="746"/>
        <v>1900</v>
      </c>
    </row>
    <row r="1023" spans="1:2" x14ac:dyDescent="0.35">
      <c r="A1023" s="2">
        <f t="shared" si="745"/>
        <v>1</v>
      </c>
      <c r="B1023" s="2">
        <f t="shared" si="746"/>
        <v>1900</v>
      </c>
    </row>
    <row r="1024" spans="1:2" x14ac:dyDescent="0.35">
      <c r="A1024" s="2">
        <f t="shared" si="745"/>
        <v>1</v>
      </c>
      <c r="B1024" s="2">
        <f t="shared" si="746"/>
        <v>1900</v>
      </c>
    </row>
    <row r="1025" spans="1:2" x14ac:dyDescent="0.35">
      <c r="A1025" s="2">
        <f t="shared" si="745"/>
        <v>1</v>
      </c>
      <c r="B1025" s="2">
        <f t="shared" si="746"/>
        <v>1900</v>
      </c>
    </row>
    <row r="1026" spans="1:2" x14ac:dyDescent="0.35">
      <c r="A1026" s="2">
        <f t="shared" si="745"/>
        <v>1</v>
      </c>
      <c r="B1026" s="2">
        <f t="shared" si="746"/>
        <v>1900</v>
      </c>
    </row>
    <row r="1027" spans="1:2" x14ac:dyDescent="0.35">
      <c r="A1027" s="2">
        <f t="shared" si="745"/>
        <v>1</v>
      </c>
      <c r="B1027" s="2">
        <f t="shared" si="746"/>
        <v>1900</v>
      </c>
    </row>
    <row r="1028" spans="1:2" x14ac:dyDescent="0.35">
      <c r="A1028" s="2">
        <f t="shared" si="745"/>
        <v>1</v>
      </c>
      <c r="B1028" s="2">
        <f t="shared" si="746"/>
        <v>1900</v>
      </c>
    </row>
    <row r="1029" spans="1:2" x14ac:dyDescent="0.35">
      <c r="A1029" s="2">
        <f t="shared" si="745"/>
        <v>1</v>
      </c>
      <c r="B1029" s="2">
        <f t="shared" si="746"/>
        <v>1900</v>
      </c>
    </row>
    <row r="1030" spans="1:2" x14ac:dyDescent="0.35">
      <c r="A1030" s="2">
        <f t="shared" si="745"/>
        <v>1</v>
      </c>
      <c r="B1030" s="2">
        <f t="shared" si="746"/>
        <v>1900</v>
      </c>
    </row>
    <row r="1031" spans="1:2" x14ac:dyDescent="0.35">
      <c r="A1031" s="2">
        <f t="shared" si="745"/>
        <v>1</v>
      </c>
      <c r="B1031" s="2">
        <f t="shared" si="746"/>
        <v>1900</v>
      </c>
    </row>
    <row r="1032" spans="1:2" x14ac:dyDescent="0.35">
      <c r="A1032" s="2">
        <f t="shared" si="745"/>
        <v>1</v>
      </c>
      <c r="B1032" s="2">
        <f t="shared" si="746"/>
        <v>1900</v>
      </c>
    </row>
    <row r="1033" spans="1:2" x14ac:dyDescent="0.35">
      <c r="A1033" s="2">
        <f t="shared" si="745"/>
        <v>1</v>
      </c>
      <c r="B1033" s="2">
        <f t="shared" si="746"/>
        <v>1900</v>
      </c>
    </row>
    <row r="1034" spans="1:2" x14ac:dyDescent="0.35">
      <c r="A1034" s="2">
        <f t="shared" si="745"/>
        <v>1</v>
      </c>
      <c r="B1034" s="2">
        <f t="shared" si="746"/>
        <v>1900</v>
      </c>
    </row>
    <row r="1035" spans="1:2" x14ac:dyDescent="0.35">
      <c r="A1035" s="2">
        <f t="shared" si="745"/>
        <v>1</v>
      </c>
      <c r="B1035" s="2">
        <f t="shared" si="746"/>
        <v>1900</v>
      </c>
    </row>
    <row r="1036" spans="1:2" x14ac:dyDescent="0.35">
      <c r="A1036" s="2">
        <f t="shared" si="745"/>
        <v>1</v>
      </c>
      <c r="B1036" s="2">
        <f t="shared" si="746"/>
        <v>1900</v>
      </c>
    </row>
    <row r="1037" spans="1:2" x14ac:dyDescent="0.35">
      <c r="A1037" s="2">
        <f t="shared" si="745"/>
        <v>1</v>
      </c>
      <c r="B1037" s="2">
        <f t="shared" si="746"/>
        <v>1900</v>
      </c>
    </row>
    <row r="1038" spans="1:2" x14ac:dyDescent="0.35">
      <c r="A1038" s="2">
        <f t="shared" si="745"/>
        <v>1</v>
      </c>
      <c r="B1038" s="2">
        <f t="shared" si="746"/>
        <v>1900</v>
      </c>
    </row>
    <row r="1039" spans="1:2" x14ac:dyDescent="0.35">
      <c r="A1039" s="2">
        <f t="shared" si="745"/>
        <v>1</v>
      </c>
      <c r="B1039" s="2">
        <f t="shared" si="746"/>
        <v>1900</v>
      </c>
    </row>
    <row r="1040" spans="1:2" x14ac:dyDescent="0.35">
      <c r="A1040" s="2">
        <f t="shared" si="745"/>
        <v>1</v>
      </c>
      <c r="B1040" s="2">
        <f t="shared" si="746"/>
        <v>1900</v>
      </c>
    </row>
    <row r="1041" spans="1:2" x14ac:dyDescent="0.35">
      <c r="A1041" s="2">
        <f t="shared" si="745"/>
        <v>1</v>
      </c>
      <c r="B1041" s="2">
        <f t="shared" si="746"/>
        <v>1900</v>
      </c>
    </row>
    <row r="1042" spans="1:2" x14ac:dyDescent="0.35">
      <c r="A1042" s="2">
        <f t="shared" si="745"/>
        <v>1</v>
      </c>
      <c r="B1042" s="2">
        <f t="shared" si="746"/>
        <v>1900</v>
      </c>
    </row>
    <row r="1043" spans="1:2" x14ac:dyDescent="0.35">
      <c r="A1043" s="2">
        <f t="shared" si="745"/>
        <v>1</v>
      </c>
      <c r="B1043" s="2">
        <f t="shared" si="746"/>
        <v>1900</v>
      </c>
    </row>
    <row r="1044" spans="1:2" x14ac:dyDescent="0.35">
      <c r="A1044" s="2">
        <f t="shared" si="745"/>
        <v>1</v>
      </c>
      <c r="B1044" s="2">
        <f t="shared" si="746"/>
        <v>1900</v>
      </c>
    </row>
    <row r="1045" spans="1:2" x14ac:dyDescent="0.35">
      <c r="A1045" s="2">
        <f t="shared" si="745"/>
        <v>1</v>
      </c>
      <c r="B1045" s="2">
        <f t="shared" si="746"/>
        <v>1900</v>
      </c>
    </row>
    <row r="1046" spans="1:2" x14ac:dyDescent="0.35">
      <c r="A1046" s="2">
        <f t="shared" si="745"/>
        <v>1</v>
      </c>
      <c r="B1046" s="2">
        <f t="shared" si="746"/>
        <v>1900</v>
      </c>
    </row>
    <row r="1047" spans="1:2" x14ac:dyDescent="0.35">
      <c r="A1047" s="2">
        <f t="shared" si="745"/>
        <v>1</v>
      </c>
      <c r="B1047" s="2">
        <f t="shared" si="746"/>
        <v>1900</v>
      </c>
    </row>
    <row r="1048" spans="1:2" x14ac:dyDescent="0.35">
      <c r="A1048" s="2">
        <f t="shared" si="745"/>
        <v>1</v>
      </c>
      <c r="B1048" s="2">
        <f t="shared" si="746"/>
        <v>1900</v>
      </c>
    </row>
    <row r="1049" spans="1:2" x14ac:dyDescent="0.35">
      <c r="A1049" s="2">
        <f t="shared" si="745"/>
        <v>1</v>
      </c>
      <c r="B1049" s="2">
        <f t="shared" si="746"/>
        <v>1900</v>
      </c>
    </row>
    <row r="1050" spans="1:2" x14ac:dyDescent="0.35">
      <c r="A1050" s="2">
        <f t="shared" si="745"/>
        <v>1</v>
      </c>
      <c r="B1050" s="2">
        <f t="shared" si="746"/>
        <v>1900</v>
      </c>
    </row>
    <row r="1051" spans="1:2" x14ac:dyDescent="0.35">
      <c r="A1051" s="2">
        <f t="shared" si="745"/>
        <v>1</v>
      </c>
      <c r="B1051" s="2">
        <f t="shared" si="746"/>
        <v>1900</v>
      </c>
    </row>
    <row r="1052" spans="1:2" x14ac:dyDescent="0.35">
      <c r="A1052" s="2">
        <f t="shared" si="745"/>
        <v>1</v>
      </c>
      <c r="B1052" s="2">
        <f t="shared" si="746"/>
        <v>1900</v>
      </c>
    </row>
    <row r="1053" spans="1:2" x14ac:dyDescent="0.35">
      <c r="A1053" s="2">
        <f t="shared" si="745"/>
        <v>1</v>
      </c>
      <c r="B1053" s="2">
        <f t="shared" si="746"/>
        <v>1900</v>
      </c>
    </row>
    <row r="1054" spans="1:2" x14ac:dyDescent="0.35">
      <c r="A1054" s="2">
        <f t="shared" si="745"/>
        <v>1</v>
      </c>
      <c r="B1054" s="2">
        <f t="shared" si="746"/>
        <v>1900</v>
      </c>
    </row>
    <row r="1055" spans="1:2" x14ac:dyDescent="0.35">
      <c r="A1055" s="2">
        <f t="shared" si="745"/>
        <v>1</v>
      </c>
      <c r="B1055" s="2">
        <f t="shared" si="746"/>
        <v>1900</v>
      </c>
    </row>
    <row r="1056" spans="1:2" x14ac:dyDescent="0.35">
      <c r="A1056" s="2">
        <f t="shared" si="745"/>
        <v>1</v>
      </c>
      <c r="B1056" s="2">
        <f t="shared" si="746"/>
        <v>1900</v>
      </c>
    </row>
    <row r="1057" spans="1:2" x14ac:dyDescent="0.35">
      <c r="A1057" s="2">
        <f t="shared" si="745"/>
        <v>1</v>
      </c>
      <c r="B1057" s="2">
        <f t="shared" si="746"/>
        <v>1900</v>
      </c>
    </row>
    <row r="1058" spans="1:2" x14ac:dyDescent="0.35">
      <c r="A1058" s="2">
        <f t="shared" si="745"/>
        <v>1</v>
      </c>
      <c r="B1058" s="2">
        <f t="shared" si="746"/>
        <v>1900</v>
      </c>
    </row>
    <row r="1059" spans="1:2" x14ac:dyDescent="0.35">
      <c r="A1059" s="2">
        <f t="shared" si="745"/>
        <v>1</v>
      </c>
      <c r="B1059" s="2">
        <f t="shared" si="746"/>
        <v>1900</v>
      </c>
    </row>
    <row r="1060" spans="1:2" x14ac:dyDescent="0.35">
      <c r="A1060" s="2">
        <f t="shared" si="745"/>
        <v>1</v>
      </c>
      <c r="B1060" s="2">
        <f t="shared" si="746"/>
        <v>1900</v>
      </c>
    </row>
    <row r="1061" spans="1:2" x14ac:dyDescent="0.35">
      <c r="A1061" s="2">
        <f t="shared" si="745"/>
        <v>1</v>
      </c>
      <c r="B1061" s="2">
        <f t="shared" si="746"/>
        <v>1900</v>
      </c>
    </row>
    <row r="1062" spans="1:2" x14ac:dyDescent="0.35">
      <c r="A1062" s="2">
        <f t="shared" si="745"/>
        <v>1</v>
      </c>
      <c r="B1062" s="2">
        <f t="shared" si="746"/>
        <v>1900</v>
      </c>
    </row>
    <row r="1063" spans="1:2" x14ac:dyDescent="0.35">
      <c r="A1063" s="2">
        <f t="shared" si="745"/>
        <v>1</v>
      </c>
      <c r="B1063" s="2">
        <f t="shared" si="746"/>
        <v>1900</v>
      </c>
    </row>
    <row r="1064" spans="1:2" x14ac:dyDescent="0.35">
      <c r="A1064" s="2">
        <f t="shared" si="745"/>
        <v>1</v>
      </c>
      <c r="B1064" s="2">
        <f t="shared" si="746"/>
        <v>1900</v>
      </c>
    </row>
    <row r="1065" spans="1:2" x14ac:dyDescent="0.35">
      <c r="A1065" s="2">
        <f t="shared" si="745"/>
        <v>1</v>
      </c>
      <c r="B1065" s="2">
        <f t="shared" si="746"/>
        <v>1900</v>
      </c>
    </row>
    <row r="1066" spans="1:2" x14ac:dyDescent="0.35">
      <c r="A1066" s="2">
        <f t="shared" si="745"/>
        <v>1</v>
      </c>
      <c r="B1066" s="2">
        <f t="shared" si="746"/>
        <v>1900</v>
      </c>
    </row>
    <row r="1067" spans="1:2" x14ac:dyDescent="0.35">
      <c r="A1067" s="2">
        <f t="shared" si="745"/>
        <v>1</v>
      </c>
      <c r="B1067" s="2">
        <f t="shared" si="746"/>
        <v>1900</v>
      </c>
    </row>
    <row r="1068" spans="1:2" x14ac:dyDescent="0.35">
      <c r="A1068" s="2">
        <f t="shared" ref="A1068:A1106" si="747">MONTH(C1068)</f>
        <v>1</v>
      </c>
      <c r="B1068" s="2">
        <f t="shared" ref="B1068:B1106" si="748">YEAR(C1068)</f>
        <v>1900</v>
      </c>
    </row>
    <row r="1069" spans="1:2" x14ac:dyDescent="0.35">
      <c r="A1069" s="2">
        <f t="shared" si="747"/>
        <v>1</v>
      </c>
      <c r="B1069" s="2">
        <f t="shared" si="748"/>
        <v>1900</v>
      </c>
    </row>
    <row r="1070" spans="1:2" x14ac:dyDescent="0.35">
      <c r="A1070" s="2">
        <f t="shared" si="747"/>
        <v>1</v>
      </c>
      <c r="B1070" s="2">
        <f t="shared" si="748"/>
        <v>1900</v>
      </c>
    </row>
    <row r="1071" spans="1:2" x14ac:dyDescent="0.35">
      <c r="A1071" s="2">
        <f t="shared" si="747"/>
        <v>1</v>
      </c>
      <c r="B1071" s="2">
        <f t="shared" si="748"/>
        <v>1900</v>
      </c>
    </row>
    <row r="1072" spans="1:2" x14ac:dyDescent="0.35">
      <c r="A1072" s="2">
        <f t="shared" si="747"/>
        <v>1</v>
      </c>
      <c r="B1072" s="2">
        <f t="shared" si="748"/>
        <v>1900</v>
      </c>
    </row>
    <row r="1073" spans="1:2" x14ac:dyDescent="0.35">
      <c r="A1073" s="2">
        <f t="shared" si="747"/>
        <v>1</v>
      </c>
      <c r="B1073" s="2">
        <f t="shared" si="748"/>
        <v>1900</v>
      </c>
    </row>
    <row r="1074" spans="1:2" x14ac:dyDescent="0.35">
      <c r="A1074" s="2">
        <f t="shared" si="747"/>
        <v>1</v>
      </c>
      <c r="B1074" s="2">
        <f t="shared" si="748"/>
        <v>1900</v>
      </c>
    </row>
    <row r="1075" spans="1:2" x14ac:dyDescent="0.35">
      <c r="A1075" s="2">
        <f t="shared" si="747"/>
        <v>1</v>
      </c>
      <c r="B1075" s="2">
        <f t="shared" si="748"/>
        <v>1900</v>
      </c>
    </row>
    <row r="1076" spans="1:2" x14ac:dyDescent="0.35">
      <c r="A1076" s="2">
        <f t="shared" si="747"/>
        <v>1</v>
      </c>
      <c r="B1076" s="2">
        <f t="shared" si="748"/>
        <v>1900</v>
      </c>
    </row>
    <row r="1077" spans="1:2" x14ac:dyDescent="0.35">
      <c r="A1077" s="2">
        <f t="shared" si="747"/>
        <v>1</v>
      </c>
      <c r="B1077" s="2">
        <f t="shared" si="748"/>
        <v>1900</v>
      </c>
    </row>
    <row r="1078" spans="1:2" x14ac:dyDescent="0.35">
      <c r="A1078" s="2">
        <f t="shared" si="747"/>
        <v>1</v>
      </c>
      <c r="B1078" s="2">
        <f t="shared" si="748"/>
        <v>1900</v>
      </c>
    </row>
    <row r="1079" spans="1:2" x14ac:dyDescent="0.35">
      <c r="A1079" s="2">
        <f t="shared" si="747"/>
        <v>1</v>
      </c>
      <c r="B1079" s="2">
        <f t="shared" si="748"/>
        <v>1900</v>
      </c>
    </row>
    <row r="1080" spans="1:2" x14ac:dyDescent="0.35">
      <c r="A1080" s="2">
        <f t="shared" si="747"/>
        <v>1</v>
      </c>
      <c r="B1080" s="2">
        <f t="shared" si="748"/>
        <v>1900</v>
      </c>
    </row>
    <row r="1081" spans="1:2" x14ac:dyDescent="0.35">
      <c r="A1081" s="2">
        <f t="shared" si="747"/>
        <v>1</v>
      </c>
      <c r="B1081" s="2">
        <f t="shared" si="748"/>
        <v>1900</v>
      </c>
    </row>
    <row r="1082" spans="1:2" x14ac:dyDescent="0.35">
      <c r="A1082" s="2">
        <f t="shared" si="747"/>
        <v>1</v>
      </c>
      <c r="B1082" s="2">
        <f t="shared" si="748"/>
        <v>1900</v>
      </c>
    </row>
    <row r="1083" spans="1:2" x14ac:dyDescent="0.35">
      <c r="A1083" s="2">
        <f t="shared" si="747"/>
        <v>1</v>
      </c>
      <c r="B1083" s="2">
        <f t="shared" si="748"/>
        <v>1900</v>
      </c>
    </row>
    <row r="1084" spans="1:2" x14ac:dyDescent="0.35">
      <c r="A1084" s="2">
        <f t="shared" si="747"/>
        <v>1</v>
      </c>
      <c r="B1084" s="2">
        <f t="shared" si="748"/>
        <v>1900</v>
      </c>
    </row>
    <row r="1085" spans="1:2" x14ac:dyDescent="0.35">
      <c r="A1085" s="2">
        <f t="shared" si="747"/>
        <v>1</v>
      </c>
      <c r="B1085" s="2">
        <f t="shared" si="748"/>
        <v>1900</v>
      </c>
    </row>
    <row r="1086" spans="1:2" x14ac:dyDescent="0.35">
      <c r="A1086" s="2">
        <f t="shared" si="747"/>
        <v>1</v>
      </c>
      <c r="B1086" s="2">
        <f t="shared" si="748"/>
        <v>1900</v>
      </c>
    </row>
    <row r="1087" spans="1:2" x14ac:dyDescent="0.35">
      <c r="A1087" s="2">
        <f t="shared" si="747"/>
        <v>1</v>
      </c>
      <c r="B1087" s="2">
        <f t="shared" si="748"/>
        <v>1900</v>
      </c>
    </row>
    <row r="1088" spans="1:2" x14ac:dyDescent="0.35">
      <c r="A1088" s="2">
        <f t="shared" si="747"/>
        <v>1</v>
      </c>
      <c r="B1088" s="2">
        <f t="shared" si="748"/>
        <v>1900</v>
      </c>
    </row>
    <row r="1089" spans="1:2" x14ac:dyDescent="0.35">
      <c r="A1089" s="2">
        <f t="shared" si="747"/>
        <v>1</v>
      </c>
      <c r="B1089" s="2">
        <f t="shared" si="748"/>
        <v>1900</v>
      </c>
    </row>
    <row r="1090" spans="1:2" x14ac:dyDescent="0.35">
      <c r="A1090" s="2">
        <f t="shared" si="747"/>
        <v>1</v>
      </c>
      <c r="B1090" s="2">
        <f t="shared" si="748"/>
        <v>1900</v>
      </c>
    </row>
    <row r="1091" spans="1:2" x14ac:dyDescent="0.35">
      <c r="A1091" s="2">
        <f t="shared" si="747"/>
        <v>1</v>
      </c>
      <c r="B1091" s="2">
        <f t="shared" si="748"/>
        <v>1900</v>
      </c>
    </row>
    <row r="1092" spans="1:2" x14ac:dyDescent="0.35">
      <c r="A1092" s="2">
        <f t="shared" si="747"/>
        <v>1</v>
      </c>
      <c r="B1092" s="2">
        <f t="shared" si="748"/>
        <v>1900</v>
      </c>
    </row>
    <row r="1093" spans="1:2" x14ac:dyDescent="0.35">
      <c r="A1093" s="2">
        <f t="shared" si="747"/>
        <v>1</v>
      </c>
      <c r="B1093" s="2">
        <f t="shared" si="748"/>
        <v>1900</v>
      </c>
    </row>
    <row r="1094" spans="1:2" x14ac:dyDescent="0.35">
      <c r="A1094" s="2">
        <f t="shared" si="747"/>
        <v>1</v>
      </c>
      <c r="B1094" s="2">
        <f t="shared" si="748"/>
        <v>1900</v>
      </c>
    </row>
    <row r="1095" spans="1:2" x14ac:dyDescent="0.35">
      <c r="A1095" s="2">
        <f t="shared" si="747"/>
        <v>1</v>
      </c>
      <c r="B1095" s="2">
        <f t="shared" si="748"/>
        <v>1900</v>
      </c>
    </row>
    <row r="1096" spans="1:2" x14ac:dyDescent="0.35">
      <c r="A1096" s="2">
        <f t="shared" si="747"/>
        <v>1</v>
      </c>
      <c r="B1096" s="2">
        <f t="shared" si="748"/>
        <v>1900</v>
      </c>
    </row>
    <row r="1097" spans="1:2" x14ac:dyDescent="0.35">
      <c r="A1097" s="2">
        <f t="shared" si="747"/>
        <v>1</v>
      </c>
      <c r="B1097" s="2">
        <f t="shared" si="748"/>
        <v>1900</v>
      </c>
    </row>
    <row r="1098" spans="1:2" x14ac:dyDescent="0.35">
      <c r="A1098" s="2">
        <f t="shared" si="747"/>
        <v>1</v>
      </c>
      <c r="B1098" s="2">
        <f t="shared" si="748"/>
        <v>1900</v>
      </c>
    </row>
    <row r="1099" spans="1:2" x14ac:dyDescent="0.35">
      <c r="A1099" s="2">
        <f t="shared" si="747"/>
        <v>1</v>
      </c>
      <c r="B1099" s="2">
        <f t="shared" si="748"/>
        <v>1900</v>
      </c>
    </row>
    <row r="1100" spans="1:2" x14ac:dyDescent="0.35">
      <c r="A1100" s="2">
        <f t="shared" si="747"/>
        <v>1</v>
      </c>
      <c r="B1100" s="2">
        <f t="shared" si="748"/>
        <v>1900</v>
      </c>
    </row>
    <row r="1101" spans="1:2" x14ac:dyDescent="0.35">
      <c r="A1101" s="2">
        <f t="shared" si="747"/>
        <v>1</v>
      </c>
      <c r="B1101" s="2">
        <f t="shared" si="748"/>
        <v>1900</v>
      </c>
    </row>
    <row r="1102" spans="1:2" x14ac:dyDescent="0.35">
      <c r="A1102" s="2">
        <f t="shared" si="747"/>
        <v>1</v>
      </c>
      <c r="B1102" s="2">
        <f t="shared" si="748"/>
        <v>1900</v>
      </c>
    </row>
    <row r="1103" spans="1:2" x14ac:dyDescent="0.35">
      <c r="A1103" s="2">
        <f t="shared" si="747"/>
        <v>1</v>
      </c>
      <c r="B1103" s="2">
        <f t="shared" si="748"/>
        <v>1900</v>
      </c>
    </row>
    <row r="1104" spans="1:2" x14ac:dyDescent="0.35">
      <c r="A1104" s="2">
        <f t="shared" si="747"/>
        <v>1</v>
      </c>
      <c r="B1104" s="2">
        <f t="shared" si="748"/>
        <v>1900</v>
      </c>
    </row>
    <row r="1105" spans="1:2" x14ac:dyDescent="0.35">
      <c r="A1105" s="2">
        <f t="shared" si="747"/>
        <v>1</v>
      </c>
      <c r="B1105" s="2">
        <f t="shared" si="748"/>
        <v>1900</v>
      </c>
    </row>
    <row r="1106" spans="1:2" x14ac:dyDescent="0.35">
      <c r="A1106" s="2">
        <f t="shared" si="747"/>
        <v>1</v>
      </c>
      <c r="B1106" s="2">
        <f t="shared" si="748"/>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7" activePane="bottomRight" state="frozen"/>
      <selection activeCell="Q13" sqref="Q13"/>
      <selection pane="topRight" activeCell="Q13" sqref="Q13"/>
      <selection pane="bottomLeft" activeCell="Q13" sqref="Q13"/>
      <selection pane="bottomRight" activeCell="D94" sqref="D94"/>
    </sheetView>
  </sheetViews>
  <sheetFormatPr defaultColWidth="12.54296875" defaultRowHeight="15.5" x14ac:dyDescent="0.35"/>
  <cols>
    <col min="1" max="1" width="15.36328125" style="2" hidden="1" customWidth="1"/>
    <col min="2" max="2" width="25.6328125" style="2" hidden="1" customWidth="1"/>
    <col min="3" max="3" width="14.36328125" style="26" customWidth="1"/>
    <col min="4" max="5" width="12.6328125" style="47" bestFit="1" customWidth="1"/>
    <col min="6" max="6" width="12.6328125" style="48" bestFit="1" customWidth="1"/>
    <col min="7" max="7" width="12.54296875" style="76"/>
    <col min="8" max="9" width="12.6328125" style="47" bestFit="1" customWidth="1"/>
    <col min="10" max="10" width="12.6328125" style="48" bestFit="1" customWidth="1"/>
    <col min="11" max="11" width="12.54296875" style="76"/>
    <col min="12" max="12" width="12.54296875" style="83"/>
    <col min="13" max="13" width="12.54296875" style="47"/>
    <col min="14" max="14" width="12.54296875" style="48"/>
    <col min="15" max="15" width="12.54296875" style="76"/>
    <col min="16" max="16" width="12.54296875" style="83"/>
    <col min="17" max="17" width="12.54296875" style="47"/>
    <col min="18" max="18" width="12.54296875" style="48"/>
    <col min="19" max="19" width="12.54296875" style="76"/>
    <col min="20" max="20" width="12.54296875" style="83"/>
    <col min="21" max="21" width="12.54296875" style="47"/>
    <col min="22" max="22" width="12.54296875" style="48"/>
    <col min="23" max="23" width="12.54296875" style="76"/>
    <col min="24" max="24" width="12.6328125" style="83" bestFit="1" customWidth="1"/>
    <col min="25" max="25" width="12.6328125" style="47" bestFit="1" customWidth="1"/>
    <col min="26" max="26" width="12.6328125" style="48" bestFit="1" customWidth="1"/>
    <col min="27" max="27" width="12.54296875" style="76"/>
    <col min="28" max="28" width="12.54296875" style="83"/>
    <col min="29" max="29" width="12.54296875" style="47"/>
    <col min="30" max="30" width="12.54296875" style="48"/>
    <col min="31" max="31" width="12.54296875" style="76"/>
    <col min="32" max="32" width="12.54296875" style="83"/>
    <col min="33" max="33" width="12.54296875" style="47"/>
    <col min="34" max="34" width="12.54296875" style="48"/>
    <col min="35" max="35" width="12.54296875" style="76"/>
    <col min="36" max="36" width="12.54296875" style="83"/>
    <col min="37" max="37" width="12.54296875" style="47"/>
    <col min="38" max="38" width="12.54296875" style="48"/>
    <col min="39" max="39" width="13.453125" style="76" customWidth="1"/>
    <col min="40" max="40" width="12.6328125" style="87" bestFit="1" customWidth="1"/>
    <col min="41" max="41" width="12.6328125" style="47" bestFit="1" customWidth="1"/>
    <col min="42" max="42" width="12.6328125" style="48" bestFit="1" customWidth="1"/>
    <col min="43" max="43" width="11.54296875" style="76" customWidth="1"/>
    <col min="44" max="44" width="11.453125" style="87" customWidth="1"/>
    <col min="45" max="45" width="11.453125" style="47" customWidth="1"/>
    <col min="46" max="46" width="9.54296875" style="48" bestFit="1" customWidth="1"/>
    <col min="47" max="47" width="15.453125" style="76" customWidth="1"/>
    <col min="48" max="48" width="10.36328125" style="87" customWidth="1"/>
    <col min="49" max="49" width="10.54296875" style="47" customWidth="1"/>
    <col min="50" max="50" width="9.54296875" style="48" bestFit="1" customWidth="1"/>
    <col min="51" max="51" width="17.6328125" style="76" customWidth="1"/>
    <col min="52" max="52" width="10.54296875" style="87" customWidth="1"/>
    <col min="53" max="53" width="10.54296875" style="47" customWidth="1"/>
    <col min="54" max="54" width="9.54296875" style="48" bestFit="1" customWidth="1"/>
    <col min="55" max="55" width="16.54296875" style="76" customWidth="1"/>
    <col min="56" max="56" width="12.6328125" style="83" bestFit="1" customWidth="1"/>
    <col min="57" max="57" width="12.6328125" style="47" bestFit="1" customWidth="1"/>
    <col min="58" max="58" width="12.6328125" style="48" bestFit="1" customWidth="1"/>
    <col min="59" max="59" width="12.453125" style="76" customWidth="1"/>
    <col min="60" max="60" width="11.54296875" style="83" customWidth="1"/>
    <col min="61" max="61" width="11.54296875" style="47" customWidth="1"/>
    <col min="62" max="62" width="9.54296875" style="48" bestFit="1" customWidth="1"/>
    <col min="63" max="63" width="11.453125" style="76" customWidth="1"/>
    <col min="64" max="64" width="11.453125" style="83" customWidth="1"/>
    <col min="65" max="65" width="13.453125" style="47" customWidth="1"/>
    <col min="66" max="66" width="9.54296875" style="48" bestFit="1" customWidth="1"/>
    <col min="67" max="67" width="11.54296875" style="76" customWidth="1"/>
    <col min="68" max="68" width="11.54296875" style="83" customWidth="1"/>
    <col min="69" max="69" width="11.54296875" style="47" customWidth="1"/>
    <col min="70" max="70" width="9.54296875" style="48" bestFit="1" customWidth="1"/>
    <col min="71" max="71" width="12.36328125" style="76" customWidth="1"/>
    <col min="72" max="72" width="12.6328125" style="83" bestFit="1" customWidth="1"/>
    <col min="73" max="73" width="12.6328125" style="47" bestFit="1" customWidth="1"/>
    <col min="74" max="74" width="12.6328125" style="48" bestFit="1" customWidth="1"/>
    <col min="75" max="75" width="12.54296875" style="76"/>
    <col min="76" max="76" width="12.54296875" style="83"/>
    <col min="77" max="77" width="12.54296875" style="47"/>
    <col min="78" max="78" width="12.54296875" style="48"/>
    <col min="79" max="79" width="12.54296875" style="76"/>
    <col min="80" max="80" width="12.54296875" style="83"/>
    <col min="81" max="81" width="12.54296875" style="47"/>
    <col min="82" max="82" width="12.54296875" style="48"/>
    <col min="83" max="83" width="12.54296875" style="76"/>
    <col min="84" max="84" width="12.54296875" style="83"/>
    <col min="85" max="85" width="12.54296875" style="47"/>
    <col min="86" max="86" width="12.54296875" style="48"/>
    <col min="87" max="87" width="12.54296875" style="76"/>
    <col min="88" max="88" width="12.6328125" style="83" bestFit="1" customWidth="1"/>
    <col min="89" max="89" width="12.6328125" style="47" bestFit="1" customWidth="1"/>
    <col min="90" max="90" width="12.6328125" style="48" bestFit="1" customWidth="1"/>
    <col min="91" max="91" width="13.54296875" style="76" customWidth="1"/>
    <col min="92" max="92" width="12.6328125" style="83" customWidth="1"/>
    <col min="93" max="93" width="10.6328125" style="47" customWidth="1"/>
    <col min="94" max="94" width="9.54296875" style="48" bestFit="1" customWidth="1"/>
    <col min="95" max="95" width="11.54296875" style="76" customWidth="1"/>
    <col min="96" max="96" width="12.453125" style="83" customWidth="1"/>
    <col min="97" max="97" width="11.453125" style="47" customWidth="1"/>
    <col min="98" max="98" width="11.453125" style="48" customWidth="1"/>
    <col min="99" max="99" width="12.6328125" style="76" customWidth="1"/>
    <col min="100" max="100" width="13.54296875" style="83" customWidth="1"/>
    <col min="101" max="101" width="14.36328125" style="47" customWidth="1"/>
    <col min="102" max="102" width="9.54296875" style="48" bestFit="1" customWidth="1"/>
    <col min="103" max="103" width="13.54296875" style="76" customWidth="1"/>
    <col min="104" max="104" width="12.6328125" style="83" bestFit="1" customWidth="1"/>
    <col min="105" max="105" width="12.6328125" style="47" bestFit="1" customWidth="1"/>
    <col min="106" max="106" width="12.6328125" style="48" bestFit="1" customWidth="1"/>
    <col min="107" max="107" width="12.6328125" style="76" customWidth="1"/>
    <col min="108" max="108" width="11.54296875" style="83" customWidth="1"/>
    <col min="109" max="109" width="13.453125" style="47" customWidth="1"/>
    <col min="110" max="110" width="9.54296875" style="48" customWidth="1"/>
    <col min="111" max="111" width="16.453125" style="76" customWidth="1"/>
    <col min="112" max="112" width="12.6328125" style="83" customWidth="1"/>
    <col min="113" max="113" width="12.6328125" style="47" customWidth="1"/>
    <col min="114" max="114" width="9.54296875" style="48" bestFit="1" customWidth="1"/>
    <col min="115" max="115" width="14.453125" style="92" customWidth="1"/>
    <col min="116" max="116" width="11.54296875" style="83" customWidth="1"/>
    <col min="117" max="117" width="12.54296875" style="47"/>
    <col min="118" max="118" width="9.54296875" style="48" bestFit="1" customWidth="1"/>
    <col min="119" max="119" width="14.54296875" style="92" customWidth="1"/>
    <col min="120" max="120" width="12.6328125" style="83" bestFit="1" customWidth="1"/>
    <col min="121" max="121" width="12.6328125" style="47" bestFit="1" customWidth="1"/>
    <col min="122" max="122" width="9.54296875" style="48" bestFit="1" customWidth="1"/>
    <col min="123" max="123" width="14.36328125" style="92" customWidth="1"/>
    <col min="124" max="124" width="10.6328125" style="83" customWidth="1"/>
    <col min="125" max="125" width="10.6328125" style="47" customWidth="1"/>
    <col min="126" max="126" width="12.6328125" style="48" customWidth="1"/>
    <col min="127" max="127" width="12.6328125" style="92" customWidth="1"/>
    <col min="128" max="128" width="11.54296875" style="83" customWidth="1"/>
    <col min="129" max="129" width="12.54296875" style="47"/>
    <col min="130" max="130" width="9.54296875" style="48" bestFit="1" customWidth="1"/>
    <col min="131" max="131" width="14.54296875" style="92" customWidth="1"/>
    <col min="132" max="132" width="12.36328125" style="83" customWidth="1"/>
    <col min="133" max="133" width="11.54296875" style="47" customWidth="1"/>
    <col min="134" max="134" width="11.453125" style="48" bestFit="1" customWidth="1"/>
    <col min="135" max="135" width="12.453125" style="92" customWidth="1"/>
    <col min="136" max="136" width="12.453125" style="83" customWidth="1"/>
    <col min="137" max="137" width="12.6328125" style="47" bestFit="1" customWidth="1"/>
    <col min="138" max="138" width="12.6328125" style="48" bestFit="1" customWidth="1"/>
    <col min="139" max="139" width="11.453125" style="92" customWidth="1"/>
    <col min="140" max="140" width="14.36328125" style="83" customWidth="1"/>
    <col min="141" max="141" width="13.453125" style="47" customWidth="1"/>
    <col min="142" max="142" width="9.6328125" style="48" bestFit="1" customWidth="1"/>
    <col min="143" max="143" width="14" style="92" customWidth="1"/>
    <col min="144" max="144" width="11.453125" style="83" customWidth="1"/>
    <col min="145" max="145" width="10.6328125" style="47" customWidth="1"/>
    <col min="146" max="146" width="9.6328125" style="48" bestFit="1" customWidth="1"/>
    <col min="147" max="147" width="12.54296875" style="92" customWidth="1"/>
    <col min="148" max="148" width="12.36328125" style="83" customWidth="1"/>
    <col min="149" max="149" width="13.453125" style="47" customWidth="1"/>
    <col min="150" max="150" width="9.54296875" style="48" bestFit="1" customWidth="1"/>
    <col min="151" max="151" width="18.54296875" style="92" customWidth="1"/>
    <col min="152" max="152" width="12.6328125" style="83" bestFit="1" customWidth="1"/>
    <col min="153" max="153" width="12.6328125" style="47" bestFit="1" customWidth="1"/>
    <col min="154" max="154" width="12.6328125" style="48" bestFit="1" customWidth="1"/>
    <col min="155" max="155" width="12.54296875" style="76"/>
    <col min="156" max="156" width="12.54296875" style="83"/>
    <col min="157" max="157" width="12.54296875" style="47"/>
    <col min="158" max="158" width="12.54296875" style="48"/>
    <col min="159" max="159" width="12.54296875" style="76"/>
    <col min="160" max="160" width="12.54296875" style="83"/>
    <col min="161" max="161" width="12.54296875" style="47"/>
    <col min="162" max="162" width="12.54296875" style="48"/>
    <col min="163" max="163" width="12.54296875" style="76"/>
    <col min="164" max="164" width="12.54296875" style="83"/>
    <col min="165" max="165" width="12.54296875" style="47"/>
    <col min="166" max="166" width="12.54296875" style="48"/>
    <col min="167" max="167" width="12.54296875" style="76"/>
    <col min="168" max="168" width="12.6328125" style="83" bestFit="1" customWidth="1"/>
    <col min="169" max="169" width="12.6328125" style="47" bestFit="1" customWidth="1"/>
    <col min="170" max="170" width="12.6328125" style="48" bestFit="1" customWidth="1"/>
    <col min="171" max="171" width="12.54296875" style="76"/>
    <col min="172" max="172" width="12.54296875" style="83"/>
    <col min="173" max="173" width="12.54296875" style="47"/>
    <col min="174" max="174" width="12.54296875" style="48"/>
    <col min="175" max="175" width="12.54296875" style="76"/>
    <col min="176" max="176" width="12.54296875" style="83"/>
    <col min="177" max="177" width="12.54296875" style="47"/>
    <col min="178" max="178" width="12.54296875" style="48"/>
    <col min="179" max="179" width="12.54296875" style="76"/>
    <col min="180" max="180" width="12.54296875" style="83"/>
    <col min="181" max="181" width="12.54296875" style="47"/>
    <col min="182" max="182" width="12.54296875" style="48"/>
    <col min="183" max="183" width="12.54296875" style="76"/>
    <col min="184" max="16384" width="12.54296875" style="2"/>
  </cols>
  <sheetData>
    <row r="1" spans="1:183" hidden="1" x14ac:dyDescent="0.3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35"/>
    <row r="3" spans="1:183" s="26" customFormat="1" ht="23.5" x14ac:dyDescent="0.55000000000000004">
      <c r="D3" s="107" t="s">
        <v>85</v>
      </c>
      <c r="F3" s="43"/>
      <c r="G3" s="43"/>
    </row>
    <row r="4" spans="1:183" s="26" customFormat="1" ht="23.5" x14ac:dyDescent="0.55000000000000004">
      <c r="D4" s="108" t="s">
        <v>63</v>
      </c>
      <c r="F4" s="42"/>
      <c r="G4" s="44"/>
    </row>
    <row r="5" spans="1:183" s="26" customFormat="1" x14ac:dyDescent="0.35">
      <c r="D5" s="136" t="s">
        <v>59</v>
      </c>
    </row>
    <row r="6" spans="1:183" s="26" customFormat="1" x14ac:dyDescent="0.35"/>
    <row r="7" spans="1:183" s="115" customFormat="1" ht="15.65" customHeight="1" x14ac:dyDescent="0.35">
      <c r="C7" s="96" t="s">
        <v>52</v>
      </c>
      <c r="D7" s="281" t="s">
        <v>39</v>
      </c>
      <c r="E7" s="281"/>
      <c r="F7" s="281"/>
      <c r="G7" s="282"/>
      <c r="H7" s="280" t="s">
        <v>39</v>
      </c>
      <c r="I7" s="281"/>
      <c r="J7" s="281"/>
      <c r="K7" s="282"/>
      <c r="L7" s="280" t="s">
        <v>39</v>
      </c>
      <c r="M7" s="281"/>
      <c r="N7" s="281"/>
      <c r="O7" s="282"/>
      <c r="P7" s="280" t="s">
        <v>39</v>
      </c>
      <c r="Q7" s="281"/>
      <c r="R7" s="281"/>
      <c r="S7" s="282"/>
      <c r="T7" s="280" t="s">
        <v>39</v>
      </c>
      <c r="U7" s="281"/>
      <c r="V7" s="281"/>
      <c r="W7" s="282"/>
      <c r="X7" s="280" t="s">
        <v>40</v>
      </c>
      <c r="Y7" s="281"/>
      <c r="Z7" s="281"/>
      <c r="AA7" s="282"/>
      <c r="AB7" s="280" t="s">
        <v>40</v>
      </c>
      <c r="AC7" s="281"/>
      <c r="AD7" s="281"/>
      <c r="AE7" s="282"/>
      <c r="AF7" s="280" t="s">
        <v>40</v>
      </c>
      <c r="AG7" s="281"/>
      <c r="AH7" s="281"/>
      <c r="AI7" s="282"/>
      <c r="AJ7" s="280" t="s">
        <v>40</v>
      </c>
      <c r="AK7" s="281"/>
      <c r="AL7" s="281"/>
      <c r="AM7" s="282"/>
      <c r="AN7" s="280" t="s">
        <v>40</v>
      </c>
      <c r="AO7" s="281"/>
      <c r="AP7" s="281"/>
      <c r="AQ7" s="282"/>
      <c r="AR7" s="280" t="s">
        <v>40</v>
      </c>
      <c r="AS7" s="281"/>
      <c r="AT7" s="281"/>
      <c r="AU7" s="282"/>
      <c r="AV7" s="280" t="s">
        <v>40</v>
      </c>
      <c r="AW7" s="281"/>
      <c r="AX7" s="281"/>
      <c r="AY7" s="282"/>
      <c r="AZ7" s="280" t="s">
        <v>40</v>
      </c>
      <c r="BA7" s="281"/>
      <c r="BB7" s="281"/>
      <c r="BC7" s="282"/>
      <c r="BD7" s="280" t="s">
        <v>40</v>
      </c>
      <c r="BE7" s="281"/>
      <c r="BF7" s="281"/>
      <c r="BG7" s="282"/>
      <c r="BH7" s="280" t="s">
        <v>40</v>
      </c>
      <c r="BI7" s="281"/>
      <c r="BJ7" s="281"/>
      <c r="BK7" s="282"/>
      <c r="BL7" s="280" t="s">
        <v>40</v>
      </c>
      <c r="BM7" s="281"/>
      <c r="BN7" s="281"/>
      <c r="BO7" s="282"/>
      <c r="BP7" s="280" t="s">
        <v>40</v>
      </c>
      <c r="BQ7" s="281"/>
      <c r="BR7" s="281"/>
      <c r="BS7" s="282"/>
      <c r="BT7" s="280" t="s">
        <v>41</v>
      </c>
      <c r="BU7" s="281"/>
      <c r="BV7" s="281"/>
      <c r="BW7" s="282"/>
      <c r="BX7" s="280" t="s">
        <v>41</v>
      </c>
      <c r="BY7" s="281"/>
      <c r="BZ7" s="281"/>
      <c r="CA7" s="282"/>
      <c r="CB7" s="280" t="s">
        <v>41</v>
      </c>
      <c r="CC7" s="281"/>
      <c r="CD7" s="281"/>
      <c r="CE7" s="282"/>
      <c r="CF7" s="280" t="s">
        <v>41</v>
      </c>
      <c r="CG7" s="281"/>
      <c r="CH7" s="281"/>
      <c r="CI7" s="282"/>
      <c r="CJ7" s="280" t="s">
        <v>41</v>
      </c>
      <c r="CK7" s="281"/>
      <c r="CL7" s="281"/>
      <c r="CM7" s="282"/>
      <c r="CN7" s="280" t="s">
        <v>41</v>
      </c>
      <c r="CO7" s="281"/>
      <c r="CP7" s="281"/>
      <c r="CQ7" s="282"/>
      <c r="CR7" s="280" t="s">
        <v>41</v>
      </c>
      <c r="CS7" s="281"/>
      <c r="CT7" s="281"/>
      <c r="CU7" s="282"/>
      <c r="CV7" s="280" t="s">
        <v>41</v>
      </c>
      <c r="CW7" s="281"/>
      <c r="CX7" s="281"/>
      <c r="CY7" s="282"/>
      <c r="CZ7" s="280" t="s">
        <v>41</v>
      </c>
      <c r="DA7" s="281"/>
      <c r="DB7" s="281"/>
      <c r="DC7" s="282"/>
      <c r="DD7" s="280" t="s">
        <v>41</v>
      </c>
      <c r="DE7" s="281"/>
      <c r="DF7" s="281"/>
      <c r="DG7" s="282"/>
      <c r="DH7" s="280" t="s">
        <v>41</v>
      </c>
      <c r="DI7" s="281"/>
      <c r="DJ7" s="281"/>
      <c r="DK7" s="282"/>
      <c r="DL7" s="280" t="s">
        <v>41</v>
      </c>
      <c r="DM7" s="281"/>
      <c r="DN7" s="281"/>
      <c r="DO7" s="282"/>
      <c r="DP7" s="280" t="s">
        <v>44</v>
      </c>
      <c r="DQ7" s="281"/>
      <c r="DR7" s="281"/>
      <c r="DS7" s="282"/>
      <c r="DT7" s="280" t="s">
        <v>44</v>
      </c>
      <c r="DU7" s="281"/>
      <c r="DV7" s="281"/>
      <c r="DW7" s="282"/>
      <c r="DX7" s="280" t="s">
        <v>44</v>
      </c>
      <c r="DY7" s="281"/>
      <c r="DZ7" s="281"/>
      <c r="EA7" s="282"/>
      <c r="EB7" s="280" t="s">
        <v>44</v>
      </c>
      <c r="EC7" s="281"/>
      <c r="ED7" s="281"/>
      <c r="EE7" s="282"/>
      <c r="EF7" s="280" t="s">
        <v>44</v>
      </c>
      <c r="EG7" s="281"/>
      <c r="EH7" s="281"/>
      <c r="EI7" s="282"/>
      <c r="EJ7" s="280" t="s">
        <v>44</v>
      </c>
      <c r="EK7" s="281"/>
      <c r="EL7" s="281"/>
      <c r="EM7" s="282"/>
      <c r="EN7" s="280" t="s">
        <v>44</v>
      </c>
      <c r="EO7" s="281"/>
      <c r="EP7" s="281"/>
      <c r="EQ7" s="282"/>
      <c r="ER7" s="280" t="s">
        <v>44</v>
      </c>
      <c r="ES7" s="281"/>
      <c r="ET7" s="281"/>
      <c r="EU7" s="282"/>
      <c r="EV7" s="280" t="s">
        <v>46</v>
      </c>
      <c r="EW7" s="281"/>
      <c r="EX7" s="281"/>
      <c r="EY7" s="282"/>
      <c r="EZ7" s="280" t="s">
        <v>46</v>
      </c>
      <c r="FA7" s="281"/>
      <c r="FB7" s="281"/>
      <c r="FC7" s="282"/>
      <c r="FD7" s="280" t="s">
        <v>46</v>
      </c>
      <c r="FE7" s="281"/>
      <c r="FF7" s="281"/>
      <c r="FG7" s="282"/>
      <c r="FH7" s="280" t="s">
        <v>46</v>
      </c>
      <c r="FI7" s="281"/>
      <c r="FJ7" s="281"/>
      <c r="FK7" s="282"/>
      <c r="FL7" s="280" t="s">
        <v>28</v>
      </c>
      <c r="FM7" s="281"/>
      <c r="FN7" s="281"/>
      <c r="FO7" s="282"/>
      <c r="FP7" s="280" t="s">
        <v>28</v>
      </c>
      <c r="FQ7" s="281"/>
      <c r="FR7" s="281"/>
      <c r="FS7" s="282"/>
      <c r="FT7" s="280" t="s">
        <v>28</v>
      </c>
      <c r="FU7" s="281"/>
      <c r="FV7" s="281"/>
      <c r="FW7" s="282"/>
      <c r="FX7" s="280" t="s">
        <v>28</v>
      </c>
      <c r="FY7" s="281"/>
      <c r="FZ7" s="281"/>
      <c r="GA7" s="282"/>
    </row>
    <row r="8" spans="1:183" s="116" customFormat="1" ht="16.5" customHeight="1" x14ac:dyDescent="0.35">
      <c r="C8" s="96" t="s">
        <v>53</v>
      </c>
      <c r="D8" s="281" t="s">
        <v>10</v>
      </c>
      <c r="E8" s="281"/>
      <c r="F8" s="281"/>
      <c r="G8" s="282"/>
      <c r="H8" s="280" t="s">
        <v>12</v>
      </c>
      <c r="I8" s="281"/>
      <c r="J8" s="281"/>
      <c r="K8" s="282"/>
      <c r="L8" s="280" t="s">
        <v>12</v>
      </c>
      <c r="M8" s="281"/>
      <c r="N8" s="281"/>
      <c r="O8" s="282"/>
      <c r="P8" s="280" t="s">
        <v>12</v>
      </c>
      <c r="Q8" s="281"/>
      <c r="R8" s="281"/>
      <c r="S8" s="282"/>
      <c r="T8" s="280" t="s">
        <v>12</v>
      </c>
      <c r="U8" s="281"/>
      <c r="V8" s="281"/>
      <c r="W8" s="282"/>
      <c r="X8" s="280" t="s">
        <v>13</v>
      </c>
      <c r="Y8" s="281"/>
      <c r="Z8" s="281"/>
      <c r="AA8" s="282"/>
      <c r="AB8" s="280" t="s">
        <v>13</v>
      </c>
      <c r="AC8" s="281"/>
      <c r="AD8" s="281"/>
      <c r="AE8" s="282"/>
      <c r="AF8" s="280" t="s">
        <v>13</v>
      </c>
      <c r="AG8" s="281"/>
      <c r="AH8" s="281"/>
      <c r="AI8" s="282"/>
      <c r="AJ8" s="280" t="s">
        <v>13</v>
      </c>
      <c r="AK8" s="281"/>
      <c r="AL8" s="281"/>
      <c r="AM8" s="282"/>
      <c r="AN8" s="280" t="s">
        <v>14</v>
      </c>
      <c r="AO8" s="281"/>
      <c r="AP8" s="281"/>
      <c r="AQ8" s="282"/>
      <c r="AR8" s="280" t="s">
        <v>14</v>
      </c>
      <c r="AS8" s="281"/>
      <c r="AT8" s="281"/>
      <c r="AU8" s="282"/>
      <c r="AV8" s="280" t="s">
        <v>14</v>
      </c>
      <c r="AW8" s="281"/>
      <c r="AX8" s="281"/>
      <c r="AY8" s="282"/>
      <c r="AZ8" s="280" t="s">
        <v>14</v>
      </c>
      <c r="BA8" s="281"/>
      <c r="BB8" s="281"/>
      <c r="BC8" s="282"/>
      <c r="BD8" s="280" t="s">
        <v>15</v>
      </c>
      <c r="BE8" s="281"/>
      <c r="BF8" s="281"/>
      <c r="BG8" s="282"/>
      <c r="BH8" s="280" t="s">
        <v>15</v>
      </c>
      <c r="BI8" s="281"/>
      <c r="BJ8" s="281"/>
      <c r="BK8" s="282"/>
      <c r="BL8" s="280" t="s">
        <v>15</v>
      </c>
      <c r="BM8" s="281"/>
      <c r="BN8" s="281"/>
      <c r="BO8" s="282"/>
      <c r="BP8" s="280" t="s">
        <v>15</v>
      </c>
      <c r="BQ8" s="281"/>
      <c r="BR8" s="281"/>
      <c r="BS8" s="282"/>
      <c r="BT8" s="280" t="s">
        <v>25</v>
      </c>
      <c r="BU8" s="281"/>
      <c r="BV8" s="281"/>
      <c r="BW8" s="282"/>
      <c r="BX8" s="280" t="s">
        <v>25</v>
      </c>
      <c r="BY8" s="281"/>
      <c r="BZ8" s="281"/>
      <c r="CA8" s="282"/>
      <c r="CB8" s="280" t="s">
        <v>25</v>
      </c>
      <c r="CC8" s="281"/>
      <c r="CD8" s="281"/>
      <c r="CE8" s="282"/>
      <c r="CF8" s="280" t="s">
        <v>25</v>
      </c>
      <c r="CG8" s="281"/>
      <c r="CH8" s="281"/>
      <c r="CI8" s="282"/>
      <c r="CJ8" s="280" t="s">
        <v>16</v>
      </c>
      <c r="CK8" s="281"/>
      <c r="CL8" s="281"/>
      <c r="CM8" s="282"/>
      <c r="CN8" s="280" t="s">
        <v>16</v>
      </c>
      <c r="CO8" s="281"/>
      <c r="CP8" s="281"/>
      <c r="CQ8" s="282"/>
      <c r="CR8" s="280" t="s">
        <v>16</v>
      </c>
      <c r="CS8" s="281"/>
      <c r="CT8" s="281"/>
      <c r="CU8" s="282"/>
      <c r="CV8" s="280" t="s">
        <v>16</v>
      </c>
      <c r="CW8" s="281"/>
      <c r="CX8" s="281"/>
      <c r="CY8" s="282"/>
      <c r="CZ8" s="280" t="s">
        <v>17</v>
      </c>
      <c r="DA8" s="281"/>
      <c r="DB8" s="281"/>
      <c r="DC8" s="282"/>
      <c r="DD8" s="280" t="s">
        <v>17</v>
      </c>
      <c r="DE8" s="281"/>
      <c r="DF8" s="281"/>
      <c r="DG8" s="282"/>
      <c r="DH8" s="280" t="s">
        <v>17</v>
      </c>
      <c r="DI8" s="281"/>
      <c r="DJ8" s="281"/>
      <c r="DK8" s="282"/>
      <c r="DL8" s="280" t="s">
        <v>17</v>
      </c>
      <c r="DM8" s="281"/>
      <c r="DN8" s="281"/>
      <c r="DO8" s="282"/>
      <c r="DP8" s="280" t="s">
        <v>51</v>
      </c>
      <c r="DQ8" s="281"/>
      <c r="DR8" s="281"/>
      <c r="DS8" s="282"/>
      <c r="DT8" s="280" t="s">
        <v>51</v>
      </c>
      <c r="DU8" s="281"/>
      <c r="DV8" s="281"/>
      <c r="DW8" s="282"/>
      <c r="DX8" s="280" t="s">
        <v>51</v>
      </c>
      <c r="DY8" s="281"/>
      <c r="DZ8" s="281"/>
      <c r="EA8" s="282"/>
      <c r="EB8" s="280" t="s">
        <v>51</v>
      </c>
      <c r="EC8" s="281"/>
      <c r="ED8" s="281"/>
      <c r="EE8" s="282"/>
      <c r="EF8" s="280" t="s">
        <v>18</v>
      </c>
      <c r="EG8" s="281"/>
      <c r="EH8" s="281"/>
      <c r="EI8" s="282"/>
      <c r="EJ8" s="280" t="s">
        <v>18</v>
      </c>
      <c r="EK8" s="281"/>
      <c r="EL8" s="281"/>
      <c r="EM8" s="282"/>
      <c r="EN8" s="280" t="s">
        <v>18</v>
      </c>
      <c r="EO8" s="281"/>
      <c r="EP8" s="281"/>
      <c r="EQ8" s="282"/>
      <c r="ER8" s="280" t="s">
        <v>18</v>
      </c>
      <c r="ES8" s="281"/>
      <c r="ET8" s="281"/>
      <c r="EU8" s="282"/>
      <c r="EV8" s="280" t="s">
        <v>19</v>
      </c>
      <c r="EW8" s="281"/>
      <c r="EX8" s="281"/>
      <c r="EY8" s="282"/>
      <c r="EZ8" s="280" t="s">
        <v>19</v>
      </c>
      <c r="FA8" s="281"/>
      <c r="FB8" s="281"/>
      <c r="FC8" s="282"/>
      <c r="FD8" s="280" t="s">
        <v>19</v>
      </c>
      <c r="FE8" s="281"/>
      <c r="FF8" s="281"/>
      <c r="FG8" s="282"/>
      <c r="FH8" s="280" t="s">
        <v>19</v>
      </c>
      <c r="FI8" s="281"/>
      <c r="FJ8" s="281"/>
      <c r="FK8" s="282"/>
      <c r="FL8" s="280" t="s">
        <v>20</v>
      </c>
      <c r="FM8" s="281"/>
      <c r="FN8" s="281"/>
      <c r="FO8" s="282"/>
      <c r="FP8" s="280" t="s">
        <v>20</v>
      </c>
      <c r="FQ8" s="281"/>
      <c r="FR8" s="281"/>
      <c r="FS8" s="282"/>
      <c r="FT8" s="280" t="s">
        <v>20</v>
      </c>
      <c r="FU8" s="281"/>
      <c r="FV8" s="281"/>
      <c r="FW8" s="282"/>
      <c r="FX8" s="280" t="s">
        <v>20</v>
      </c>
      <c r="FY8" s="281"/>
      <c r="FZ8" s="281"/>
      <c r="GA8" s="282"/>
    </row>
    <row r="9" spans="1:183" s="117" customFormat="1" ht="18" customHeight="1" x14ac:dyDescent="0.35">
      <c r="C9" s="97" t="s">
        <v>54</v>
      </c>
      <c r="D9" s="284" t="s">
        <v>9</v>
      </c>
      <c r="E9" s="284"/>
      <c r="F9" s="284"/>
      <c r="G9" s="285"/>
      <c r="H9" s="283" t="s">
        <v>6</v>
      </c>
      <c r="I9" s="284"/>
      <c r="J9" s="284"/>
      <c r="K9" s="285"/>
      <c r="L9" s="283" t="s">
        <v>7</v>
      </c>
      <c r="M9" s="284"/>
      <c r="N9" s="284"/>
      <c r="O9" s="285"/>
      <c r="P9" s="283" t="s">
        <v>8</v>
      </c>
      <c r="Q9" s="284"/>
      <c r="R9" s="284"/>
      <c r="S9" s="285"/>
      <c r="T9" s="283" t="s">
        <v>9</v>
      </c>
      <c r="U9" s="284"/>
      <c r="V9" s="284"/>
      <c r="W9" s="285"/>
      <c r="X9" s="283" t="s">
        <v>6</v>
      </c>
      <c r="Y9" s="284"/>
      <c r="Z9" s="284"/>
      <c r="AA9" s="285"/>
      <c r="AB9" s="283" t="s">
        <v>7</v>
      </c>
      <c r="AC9" s="284"/>
      <c r="AD9" s="284"/>
      <c r="AE9" s="285"/>
      <c r="AF9" s="283" t="s">
        <v>8</v>
      </c>
      <c r="AG9" s="284"/>
      <c r="AH9" s="284"/>
      <c r="AI9" s="285"/>
      <c r="AJ9" s="283" t="s">
        <v>9</v>
      </c>
      <c r="AK9" s="284"/>
      <c r="AL9" s="284"/>
      <c r="AM9" s="285"/>
      <c r="AN9" s="283" t="s">
        <v>6</v>
      </c>
      <c r="AO9" s="284"/>
      <c r="AP9" s="284"/>
      <c r="AQ9" s="285"/>
      <c r="AR9" s="283" t="s">
        <v>7</v>
      </c>
      <c r="AS9" s="284"/>
      <c r="AT9" s="284"/>
      <c r="AU9" s="285"/>
      <c r="AV9" s="283" t="s">
        <v>8</v>
      </c>
      <c r="AW9" s="284"/>
      <c r="AX9" s="284"/>
      <c r="AY9" s="285"/>
      <c r="AZ9" s="283" t="s">
        <v>9</v>
      </c>
      <c r="BA9" s="284"/>
      <c r="BB9" s="284"/>
      <c r="BC9" s="285"/>
      <c r="BD9" s="283" t="s">
        <v>6</v>
      </c>
      <c r="BE9" s="284"/>
      <c r="BF9" s="284"/>
      <c r="BG9" s="285"/>
      <c r="BH9" s="283" t="s">
        <v>7</v>
      </c>
      <c r="BI9" s="284"/>
      <c r="BJ9" s="284"/>
      <c r="BK9" s="285"/>
      <c r="BL9" s="283" t="s">
        <v>8</v>
      </c>
      <c r="BM9" s="284"/>
      <c r="BN9" s="284"/>
      <c r="BO9" s="285"/>
      <c r="BP9" s="283" t="s">
        <v>9</v>
      </c>
      <c r="BQ9" s="284"/>
      <c r="BR9" s="284"/>
      <c r="BS9" s="285"/>
      <c r="BT9" s="283" t="s">
        <v>6</v>
      </c>
      <c r="BU9" s="284"/>
      <c r="BV9" s="284"/>
      <c r="BW9" s="285"/>
      <c r="BX9" s="283" t="s">
        <v>7</v>
      </c>
      <c r="BY9" s="284"/>
      <c r="BZ9" s="284"/>
      <c r="CA9" s="285"/>
      <c r="CB9" s="283" t="s">
        <v>8</v>
      </c>
      <c r="CC9" s="284"/>
      <c r="CD9" s="284"/>
      <c r="CE9" s="285"/>
      <c r="CF9" s="283" t="s">
        <v>9</v>
      </c>
      <c r="CG9" s="284"/>
      <c r="CH9" s="284"/>
      <c r="CI9" s="285"/>
      <c r="CJ9" s="283" t="s">
        <v>6</v>
      </c>
      <c r="CK9" s="284"/>
      <c r="CL9" s="284"/>
      <c r="CM9" s="285"/>
      <c r="CN9" s="283" t="s">
        <v>7</v>
      </c>
      <c r="CO9" s="284"/>
      <c r="CP9" s="284"/>
      <c r="CQ9" s="285"/>
      <c r="CR9" s="283" t="s">
        <v>8</v>
      </c>
      <c r="CS9" s="284"/>
      <c r="CT9" s="284"/>
      <c r="CU9" s="285"/>
      <c r="CV9" s="283" t="s">
        <v>9</v>
      </c>
      <c r="CW9" s="284"/>
      <c r="CX9" s="284"/>
      <c r="CY9" s="285"/>
      <c r="CZ9" s="283" t="s">
        <v>6</v>
      </c>
      <c r="DA9" s="284"/>
      <c r="DB9" s="284"/>
      <c r="DC9" s="285"/>
      <c r="DD9" s="283" t="s">
        <v>7</v>
      </c>
      <c r="DE9" s="284"/>
      <c r="DF9" s="284"/>
      <c r="DG9" s="285"/>
      <c r="DH9" s="283" t="s">
        <v>8</v>
      </c>
      <c r="DI9" s="284"/>
      <c r="DJ9" s="284"/>
      <c r="DK9" s="285"/>
      <c r="DL9" s="283" t="s">
        <v>9</v>
      </c>
      <c r="DM9" s="284"/>
      <c r="DN9" s="284"/>
      <c r="DO9" s="285"/>
      <c r="DP9" s="283" t="s">
        <v>6</v>
      </c>
      <c r="DQ9" s="284"/>
      <c r="DR9" s="284"/>
      <c r="DS9" s="285"/>
      <c r="DT9" s="283" t="s">
        <v>7</v>
      </c>
      <c r="DU9" s="284"/>
      <c r="DV9" s="284"/>
      <c r="DW9" s="285"/>
      <c r="DX9" s="283" t="s">
        <v>8</v>
      </c>
      <c r="DY9" s="284"/>
      <c r="DZ9" s="284"/>
      <c r="EA9" s="285"/>
      <c r="EB9" s="283" t="s">
        <v>9</v>
      </c>
      <c r="EC9" s="284"/>
      <c r="ED9" s="284"/>
      <c r="EE9" s="285"/>
      <c r="EF9" s="283" t="s">
        <v>6</v>
      </c>
      <c r="EG9" s="284"/>
      <c r="EH9" s="284"/>
      <c r="EI9" s="285"/>
      <c r="EJ9" s="283" t="s">
        <v>7</v>
      </c>
      <c r="EK9" s="284"/>
      <c r="EL9" s="284"/>
      <c r="EM9" s="285"/>
      <c r="EN9" s="283" t="s">
        <v>8</v>
      </c>
      <c r="EO9" s="284"/>
      <c r="EP9" s="284"/>
      <c r="EQ9" s="285"/>
      <c r="ER9" s="283" t="s">
        <v>9</v>
      </c>
      <c r="ES9" s="284"/>
      <c r="ET9" s="284"/>
      <c r="EU9" s="285"/>
      <c r="EV9" s="283" t="s">
        <v>6</v>
      </c>
      <c r="EW9" s="284"/>
      <c r="EX9" s="284"/>
      <c r="EY9" s="285"/>
      <c r="EZ9" s="283" t="s">
        <v>7</v>
      </c>
      <c r="FA9" s="284"/>
      <c r="FB9" s="284"/>
      <c r="FC9" s="285"/>
      <c r="FD9" s="283" t="s">
        <v>8</v>
      </c>
      <c r="FE9" s="284"/>
      <c r="FF9" s="284"/>
      <c r="FG9" s="285"/>
      <c r="FH9" s="283" t="s">
        <v>9</v>
      </c>
      <c r="FI9" s="284"/>
      <c r="FJ9" s="284"/>
      <c r="FK9" s="285"/>
      <c r="FL9" s="283" t="s">
        <v>6</v>
      </c>
      <c r="FM9" s="284"/>
      <c r="FN9" s="284"/>
      <c r="FO9" s="285"/>
      <c r="FP9" s="283" t="s">
        <v>7</v>
      </c>
      <c r="FQ9" s="284"/>
      <c r="FR9" s="284"/>
      <c r="FS9" s="285"/>
      <c r="FT9" s="283" t="s">
        <v>8</v>
      </c>
      <c r="FU9" s="284"/>
      <c r="FV9" s="284"/>
      <c r="FW9" s="285"/>
      <c r="FX9" s="283" t="s">
        <v>9</v>
      </c>
      <c r="FY9" s="284"/>
      <c r="FZ9" s="284"/>
      <c r="GA9" s="285"/>
    </row>
    <row r="10" spans="1:183" x14ac:dyDescent="0.3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3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3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3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3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3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3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3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3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3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3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3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3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3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3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3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3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3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3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3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3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3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3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3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3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3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3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3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3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3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3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3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3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3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3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3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3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3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3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3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3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3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3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3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3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3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3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3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3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3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3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3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3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3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3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3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3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3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3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3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3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3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3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3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3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3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3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3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3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3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3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202" s="34" customFormat="1" x14ac:dyDescent="0.3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202" s="34" customFormat="1" x14ac:dyDescent="0.3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202" s="34" customFormat="1" x14ac:dyDescent="0.3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202" s="34" customFormat="1" x14ac:dyDescent="0.35">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 t="shared" ref="G84:G89"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 t="shared" ref="K84:K89"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 t="shared" ref="O84:O89"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 t="shared" ref="S84:S89"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 t="shared" ref="W84:W89"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 t="shared" ref="AA84:AA89"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 t="shared" ref="AE84:AE89"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 t="shared" ref="AI84:AI89"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 t="shared" ref="AM84:AM89"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 t="shared" ref="AQ84:AQ89"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 t="shared" ref="AU84:AU89"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 t="shared" ref="AY84:AY89"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 t="shared" ref="BC84:BC89"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 t="shared" ref="BG84:BG89"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 t="shared" ref="BK84:BK89"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 t="shared" ref="BO84:BO89"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 t="shared" ref="BS84:BS89"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 t="shared" ref="BW84:BW88"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 t="shared" ref="CA84:CA89"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 t="shared" ref="CE84:CE89"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 t="shared" ref="CI84:CI89"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 t="shared" ref="CM84:CM89"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 t="shared" ref="CQ84:CQ89"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 t="shared" ref="CU84:CU89"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 t="shared" ref="CY84:CY89"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 t="shared" ref="DC84:DC89"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 t="shared" ref="DG84:DG89"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 t="shared" ref="DK84:DK89"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 t="shared" ref="DO84:DO89"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 t="shared" ref="DS84:DS89"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 t="shared" ref="DW84:DW89"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 t="shared" ref="EA84:EA89"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 t="shared" ref="EE84:EE89"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 t="shared" ref="EI84:EI89"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 t="shared" ref="EM84:EM89"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 t="shared" ref="EQ84:EQ89"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 t="shared" ref="EY84:EY89"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 t="shared" ref="FC84:FC89"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 t="shared" ref="FG84:FG89"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 t="shared" ref="FK84:FK89"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 t="shared" ref="FO84:FO89"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 t="shared" ref="FS84:FS89"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 t="shared" ref="FW84:FW89"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 t="shared" ref="GA84:GA89" si="223">FZ84/FZ83-1</f>
        <v>-5.2173913043478293E-2</v>
      </c>
    </row>
    <row r="85" spans="1:202" s="190" customFormat="1" x14ac:dyDescent="0.35">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 t="shared" si="180"/>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 t="shared" si="181"/>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 t="shared" si="182"/>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 t="shared" si="183"/>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 t="shared" si="184"/>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 t="shared" si="185"/>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 t="shared" si="186"/>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 t="shared" si="187"/>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 t="shared" si="188"/>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 t="shared" si="189"/>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 t="shared" si="190"/>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 t="shared" si="191"/>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 t="shared" si="192"/>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 t="shared" si="193"/>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 t="shared" si="194"/>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 t="shared" si="195"/>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 t="shared" si="196"/>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 t="shared" si="197"/>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 t="shared" si="198"/>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 t="shared" si="199"/>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 t="shared" si="200"/>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 t="shared" si="201"/>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 t="shared" si="202"/>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 t="shared" si="203"/>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 t="shared" si="204"/>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 t="shared" si="205"/>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 t="shared" si="206"/>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 t="shared" si="207"/>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 t="shared" si="208"/>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 t="shared" si="209"/>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 t="shared" si="210"/>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 t="shared" si="211"/>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 t="shared" si="212"/>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 t="shared" si="213"/>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 t="shared" si="214"/>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 t="shared" si="215"/>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 t="shared" si="216"/>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 t="shared" si="217"/>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 t="shared" si="218"/>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 t="shared" si="219"/>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 t="shared" si="220"/>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 t="shared" si="221"/>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 t="shared" si="222"/>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 t="shared" si="223"/>
        <v>-8.256880733944949E-2</v>
      </c>
    </row>
    <row r="86" spans="1:202" s="34" customFormat="1" x14ac:dyDescent="0.35">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 t="shared" si="180"/>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 t="shared" si="181"/>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 t="shared" si="182"/>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 t="shared" si="183"/>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 t="shared" si="184"/>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 t="shared" si="185"/>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 t="shared" si="186"/>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 t="shared" si="187"/>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 t="shared" si="188"/>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 t="shared" si="189"/>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 t="shared" si="190"/>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 t="shared" si="191"/>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 t="shared" si="192"/>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 t="shared" si="193"/>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 t="shared" si="194"/>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 t="shared" si="195"/>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 t="shared" si="196"/>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 t="shared" si="197"/>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 t="shared" si="198"/>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 t="shared" si="199"/>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 t="shared" si="200"/>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 t="shared" si="201"/>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 t="shared" si="202"/>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 t="shared" si="203"/>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 t="shared" si="204"/>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 t="shared" si="205"/>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 t="shared" si="206"/>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 t="shared" si="207"/>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 t="shared" si="208"/>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 t="shared" si="209"/>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 t="shared" si="210"/>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 t="shared" si="211"/>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 t="shared" si="212"/>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 t="shared" si="213"/>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 t="shared" si="214"/>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 t="shared" si="215"/>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 t="shared" si="216"/>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 t="shared" si="217"/>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 t="shared" si="218"/>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 t="shared" si="219"/>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 t="shared" si="220"/>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 t="shared" si="221"/>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 t="shared" si="222"/>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 t="shared" si="223"/>
        <v>0</v>
      </c>
    </row>
    <row r="87" spans="1:202" s="34" customFormat="1" x14ac:dyDescent="0.35">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 t="shared" si="180"/>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 t="shared" si="181"/>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 t="shared" si="182"/>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 t="shared" si="183"/>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 t="shared" si="184"/>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 t="shared" si="185"/>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 t="shared" si="186"/>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 t="shared" si="187"/>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 t="shared" si="188"/>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 t="shared" si="189"/>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 t="shared" si="190"/>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 t="shared" si="191"/>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 t="shared" si="192"/>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 t="shared" si="193"/>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 t="shared" si="194"/>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 t="shared" si="195"/>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 t="shared" si="196"/>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 t="shared" si="197"/>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 t="shared" si="198"/>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 t="shared" si="199"/>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 t="shared" si="200"/>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 t="shared" si="201"/>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 t="shared" si="202"/>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 t="shared" si="203"/>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 t="shared" si="204"/>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 t="shared" si="205"/>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 t="shared" si="206"/>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 t="shared" si="207"/>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 t="shared" si="208"/>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 t="shared" si="209"/>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 t="shared" si="210"/>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 t="shared" si="211"/>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 t="shared" si="212"/>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 t="shared" si="213"/>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 t="shared" si="214"/>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 t="shared" si="215"/>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 t="shared" si="216"/>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 t="shared" si="217"/>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 t="shared" si="218"/>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 t="shared" si="219"/>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 t="shared" si="220"/>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 t="shared" si="221"/>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 t="shared" si="222"/>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 t="shared" si="223"/>
        <v>0.12000000000000011</v>
      </c>
    </row>
    <row r="88" spans="1:202" s="34" customFormat="1" x14ac:dyDescent="0.35">
      <c r="A88" s="34">
        <f t="shared" ref="A88:A89" si="224">MONTH(C88)</f>
        <v>6</v>
      </c>
      <c r="B88" s="34">
        <f t="shared" ref="B88:B89" si="225">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 t="shared" si="180"/>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 t="shared" si="181"/>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 t="shared" si="182"/>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 t="shared" si="183"/>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 t="shared" si="184"/>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 t="shared" si="185"/>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 t="shared" si="186"/>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 t="shared" si="187"/>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 t="shared" si="188"/>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 t="shared" si="189"/>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 t="shared" si="190"/>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 t="shared" si="191"/>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 t="shared" si="192"/>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 t="shared" si="193"/>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 t="shared" si="194"/>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 t="shared" si="195"/>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 t="shared" si="196"/>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 t="shared" si="197"/>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 t="shared" si="198"/>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 t="shared" si="199"/>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 t="shared" si="200"/>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 t="shared" si="201"/>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 t="shared" si="202"/>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 t="shared" si="203"/>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 t="shared" si="204"/>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 t="shared" si="205"/>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 t="shared" si="206"/>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 t="shared" si="207"/>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 t="shared" si="208"/>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 t="shared" si="209"/>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 t="shared" si="210"/>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 t="shared" si="211"/>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 t="shared" si="212"/>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 t="shared" si="213"/>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 t="shared" si="214"/>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 t="shared" si="215"/>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 t="shared" si="216"/>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 t="shared" si="217"/>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 t="shared" si="218"/>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 t="shared" si="219"/>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 t="shared" si="220"/>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 t="shared" si="221"/>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 t="shared" si="222"/>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 t="shared" si="223"/>
        <v>0.21428571428571419</v>
      </c>
    </row>
    <row r="89" spans="1:202" s="34" customFormat="1" x14ac:dyDescent="0.35">
      <c r="A89" s="34">
        <f t="shared" si="224"/>
        <v>7</v>
      </c>
      <c r="B89" s="34">
        <f t="shared" si="225"/>
        <v>2025</v>
      </c>
      <c r="C89" s="196">
        <v>45839</v>
      </c>
      <c r="D89" s="51">
        <f>AVERAGEIFS('WEEKLY DATA'!D$11:D$1105,'WEEKLY DATA'!$A$11:$A$1105,'MONTHLY DATA'!$A89,'WEEKLY DATA'!$B$11:$B$1105,'MONTHLY DATA'!$B89)</f>
        <v>412.5</v>
      </c>
      <c r="E89" s="51">
        <f>AVERAGEIFS('WEEKLY DATA'!E$11:E$1105,'WEEKLY DATA'!$A$11:$A$1105,'MONTHLY DATA'!$A89,'WEEKLY DATA'!$B$11:$B$1105,'MONTHLY DATA'!$B89)</f>
        <v>587.5</v>
      </c>
      <c r="F89" s="51">
        <f>AVERAGEIFS('WEEKLY DATA'!F$11:F$1105,'WEEKLY DATA'!$A$11:$A$1105,'MONTHLY DATA'!$A89,'WEEKLY DATA'!$B$11:$B$1105,'MONTHLY DATA'!$B89)</f>
        <v>500</v>
      </c>
      <c r="G89" s="197">
        <f t="shared" si="180"/>
        <v>0.49253731343283591</v>
      </c>
      <c r="H89" s="51">
        <f>AVERAGEIFS('WEEKLY DATA'!H$11:H$1105,'WEEKLY DATA'!$A$11:$A$1105,'MONTHLY DATA'!$A89,'WEEKLY DATA'!$B$11:$B$1105,'MONTHLY DATA'!$B89)</f>
        <v>509.375</v>
      </c>
      <c r="I89" s="51">
        <f>AVERAGEIFS('WEEKLY DATA'!I$11:I$1105,'WEEKLY DATA'!$A$11:$A$1105,'MONTHLY DATA'!$A89,'WEEKLY DATA'!$B$11:$B$1105,'MONTHLY DATA'!$B89)</f>
        <v>689.375</v>
      </c>
      <c r="J89" s="51">
        <f>AVERAGEIFS('WEEKLY DATA'!J$11:J$1105,'WEEKLY DATA'!$A$11:$A$1105,'MONTHLY DATA'!$A89,'WEEKLY DATA'!$B$11:$B$1105,'MONTHLY DATA'!$B89)</f>
        <v>599.375</v>
      </c>
      <c r="K89" s="197">
        <f t="shared" si="181"/>
        <v>0.11382113821138207</v>
      </c>
      <c r="L89" s="51">
        <f>AVERAGEIFS('WEEKLY DATA'!L$11:L$1105,'WEEKLY DATA'!$A$11:$A$1105,'MONTHLY DATA'!$A89,'WEEKLY DATA'!$B$11:$B$1105,'MONTHLY DATA'!$B89)</f>
        <v>531.875</v>
      </c>
      <c r="M89" s="51">
        <f>AVERAGEIFS('WEEKLY DATA'!M$11:M$1105,'WEEKLY DATA'!$A$11:$A$1105,'MONTHLY DATA'!$A89,'WEEKLY DATA'!$B$11:$B$1105,'MONTHLY DATA'!$B89)</f>
        <v>661.875</v>
      </c>
      <c r="N89" s="51">
        <f>AVERAGEIFS('WEEKLY DATA'!N$11:N$1105,'WEEKLY DATA'!$A$11:$A$1105,'MONTHLY DATA'!$A89,'WEEKLY DATA'!$B$11:$B$1105,'MONTHLY DATA'!$B89)</f>
        <v>596.875</v>
      </c>
      <c r="O89" s="197">
        <f t="shared" si="182"/>
        <v>0.19375000000000009</v>
      </c>
      <c r="P89" s="51">
        <f>AVERAGEIFS('WEEKLY DATA'!P$11:P$1105,'WEEKLY DATA'!$A$11:$A$1105,'MONTHLY DATA'!$A89,'WEEKLY DATA'!$B$11:$B$1105,'MONTHLY DATA'!$B89)</f>
        <v>280</v>
      </c>
      <c r="Q89" s="51">
        <f>AVERAGEIFS('WEEKLY DATA'!Q$11:Q$1105,'WEEKLY DATA'!$A$11:$A$1105,'MONTHLY DATA'!$A89,'WEEKLY DATA'!$B$11:$B$1105,'MONTHLY DATA'!$B89)</f>
        <v>360</v>
      </c>
      <c r="R89" s="51">
        <f>AVERAGEIFS('WEEKLY DATA'!R$11:R$1105,'WEEKLY DATA'!$A$11:$A$1105,'MONTHLY DATA'!$A89,'WEEKLY DATA'!$B$11:$B$1105,'MONTHLY DATA'!$B89)</f>
        <v>320</v>
      </c>
      <c r="S89" s="197">
        <f t="shared" si="183"/>
        <v>2.4000000000000021E-2</v>
      </c>
      <c r="T89" s="51">
        <f>AVERAGEIFS('WEEKLY DATA'!T$11:T$1105,'WEEKLY DATA'!$A$11:$A$1105,'MONTHLY DATA'!$A89,'WEEKLY DATA'!$B$11:$B$1105,'MONTHLY DATA'!$B89)</f>
        <v>289.375</v>
      </c>
      <c r="U89" s="51">
        <f>AVERAGEIFS('WEEKLY DATA'!U$11:U$1105,'WEEKLY DATA'!$A$11:$A$1105,'MONTHLY DATA'!$A89,'WEEKLY DATA'!$B$11:$B$1105,'MONTHLY DATA'!$B89)</f>
        <v>346.875</v>
      </c>
      <c r="V89" s="51">
        <f>AVERAGEIFS('WEEKLY DATA'!V$11:V$1105,'WEEKLY DATA'!$A$11:$A$1105,'MONTHLY DATA'!$A89,'WEEKLY DATA'!$B$11:$B$1105,'MONTHLY DATA'!$B89)</f>
        <v>318.125</v>
      </c>
      <c r="W89" s="197">
        <f t="shared" si="184"/>
        <v>6.0416666666666563E-2</v>
      </c>
      <c r="X89" s="51">
        <f>AVERAGEIFS('WEEKLY DATA'!X$11:X$1105,'WEEKLY DATA'!$A$11:$A$1105,'MONTHLY DATA'!$A89,'WEEKLY DATA'!$B$11:$B$1105,'MONTHLY DATA'!$B89)</f>
        <v>336.875</v>
      </c>
      <c r="Y89" s="51">
        <f>AVERAGEIFS('WEEKLY DATA'!Y$11:Y$1105,'WEEKLY DATA'!$A$11:$A$1105,'MONTHLY DATA'!$A89,'WEEKLY DATA'!$B$11:$B$1105,'MONTHLY DATA'!$B89)</f>
        <v>449.375</v>
      </c>
      <c r="Z89" s="51">
        <f>AVERAGEIFS('WEEKLY DATA'!Z$11:Z$1105,'WEEKLY DATA'!$A$11:$A$1105,'MONTHLY DATA'!$A89,'WEEKLY DATA'!$B$11:$B$1105,'MONTHLY DATA'!$B89)</f>
        <v>393.125</v>
      </c>
      <c r="AA89" s="197">
        <f t="shared" si="185"/>
        <v>6.9727891156462496E-2</v>
      </c>
      <c r="AB89" s="51">
        <f>AVERAGEIFS('WEEKLY DATA'!AB$11:AB$1105,'WEEKLY DATA'!$A$11:$A$1105,'MONTHLY DATA'!$A89,'WEEKLY DATA'!$B$11:$B$1105,'MONTHLY DATA'!$B89)</f>
        <v>414.375</v>
      </c>
      <c r="AC89" s="51">
        <f>AVERAGEIFS('WEEKLY DATA'!AC$11:AC$1105,'WEEKLY DATA'!$A$11:$A$1105,'MONTHLY DATA'!$A89,'WEEKLY DATA'!$B$11:$B$1105,'MONTHLY DATA'!$B89)</f>
        <v>496.875</v>
      </c>
      <c r="AD89" s="51">
        <f>AVERAGEIFS('WEEKLY DATA'!AD$11:AD$1105,'WEEKLY DATA'!$A$11:$A$1105,'MONTHLY DATA'!$A89,'WEEKLY DATA'!$B$11:$B$1105,'MONTHLY DATA'!$B89)</f>
        <v>455.625</v>
      </c>
      <c r="AE89" s="197">
        <f t="shared" si="186"/>
        <v>1.5320334261838431E-2</v>
      </c>
      <c r="AF89" s="51">
        <f>AVERAGEIFS('WEEKLY DATA'!AF$11:AF$1105,'WEEKLY DATA'!$A$11:$A$1105,'MONTHLY DATA'!$A89,'WEEKLY DATA'!$B$11:$B$1105,'MONTHLY DATA'!$B89)</f>
        <v>170</v>
      </c>
      <c r="AG89" s="51">
        <f>AVERAGEIFS('WEEKLY DATA'!AG$11:AG$1105,'WEEKLY DATA'!$A$11:$A$1105,'MONTHLY DATA'!$A89,'WEEKLY DATA'!$B$11:$B$1105,'MONTHLY DATA'!$B89)</f>
        <v>270</v>
      </c>
      <c r="AH89" s="51">
        <f>AVERAGEIFS('WEEKLY DATA'!AH$11:AH$1105,'WEEKLY DATA'!$A$11:$A$1105,'MONTHLY DATA'!$A89,'WEEKLY DATA'!$B$11:$B$1105,'MONTHLY DATA'!$B89)</f>
        <v>220</v>
      </c>
      <c r="AI89" s="197">
        <f t="shared" si="187"/>
        <v>3.529411764705892E-2</v>
      </c>
      <c r="AJ89" s="51">
        <f>AVERAGEIFS('WEEKLY DATA'!AJ$11:AJ$1105,'WEEKLY DATA'!$A$11:$A$1105,'MONTHLY DATA'!$A89,'WEEKLY DATA'!$B$11:$B$1105,'MONTHLY DATA'!$B89)</f>
        <v>266.875</v>
      </c>
      <c r="AK89" s="51">
        <f>AVERAGEIFS('WEEKLY DATA'!AK$11:AK$1105,'WEEKLY DATA'!$A$11:$A$1105,'MONTHLY DATA'!$A89,'WEEKLY DATA'!$B$11:$B$1105,'MONTHLY DATA'!$B89)</f>
        <v>326.875</v>
      </c>
      <c r="AL89" s="51">
        <f>AVERAGEIFS('WEEKLY DATA'!AL$11:AL$1105,'WEEKLY DATA'!$A$11:$A$1105,'MONTHLY DATA'!$A89,'WEEKLY DATA'!$B$11:$B$1105,'MONTHLY DATA'!$B89)</f>
        <v>296.875</v>
      </c>
      <c r="AM89" s="197">
        <f t="shared" si="188"/>
        <v>2.3706896551724199E-2</v>
      </c>
      <c r="AN89" s="51">
        <f>AVERAGEIFS('WEEKLY DATA'!AN$11:AN$1105,'WEEKLY DATA'!$A$11:$A$1105,'MONTHLY DATA'!$A89,'WEEKLY DATA'!$B$11:$B$1105,'MONTHLY DATA'!$B89)</f>
        <v>554.375</v>
      </c>
      <c r="AO89" s="51">
        <f>AVERAGEIFS('WEEKLY DATA'!AO$11:AO$1105,'WEEKLY DATA'!$A$11:$A$1105,'MONTHLY DATA'!$A89,'WEEKLY DATA'!$B$11:$B$1105,'MONTHLY DATA'!$B89)</f>
        <v>644.375</v>
      </c>
      <c r="AP89" s="51">
        <f>AVERAGEIFS('WEEKLY DATA'!AP$11:AP$1105,'WEEKLY DATA'!$A$11:$A$1105,'MONTHLY DATA'!$A89,'WEEKLY DATA'!$B$11:$B$1105,'MONTHLY DATA'!$B89)</f>
        <v>599.375</v>
      </c>
      <c r="AQ89" s="197">
        <f t="shared" si="189"/>
        <v>0.24545454545454537</v>
      </c>
      <c r="AR89" s="51">
        <f>AVERAGEIFS('WEEKLY DATA'!AR$11:AR$1105,'WEEKLY DATA'!$A$11:$A$1105,'MONTHLY DATA'!$A89,'WEEKLY DATA'!$B$11:$B$1105,'MONTHLY DATA'!$B89)</f>
        <v>569.375</v>
      </c>
      <c r="AS89" s="51">
        <f>AVERAGEIFS('WEEKLY DATA'!AS$11:AS$1105,'WEEKLY DATA'!$A$11:$A$1105,'MONTHLY DATA'!$A89,'WEEKLY DATA'!$B$11:$B$1105,'MONTHLY DATA'!$B89)</f>
        <v>709.375</v>
      </c>
      <c r="AT89" s="51">
        <f>AVERAGEIFS('WEEKLY DATA'!AT$11:AT$1105,'WEEKLY DATA'!$A$11:$A$1105,'MONTHLY DATA'!$A89,'WEEKLY DATA'!$B$11:$B$1105,'MONTHLY DATA'!$B89)</f>
        <v>639.375</v>
      </c>
      <c r="AU89" s="197">
        <f t="shared" si="190"/>
        <v>0.21208530805687209</v>
      </c>
      <c r="AV89" s="51">
        <f>AVERAGEIFS('WEEKLY DATA'!AV$11:AV$1105,'WEEKLY DATA'!$A$11:$A$1105,'MONTHLY DATA'!$A89,'WEEKLY DATA'!$B$11:$B$1105,'MONTHLY DATA'!$B89)</f>
        <v>220</v>
      </c>
      <c r="AW89" s="51">
        <f>AVERAGEIFS('WEEKLY DATA'!AW$11:AW$1105,'WEEKLY DATA'!$A$11:$A$1105,'MONTHLY DATA'!$A89,'WEEKLY DATA'!$B$11:$B$1105,'MONTHLY DATA'!$B89)</f>
        <v>295</v>
      </c>
      <c r="AX89" s="51">
        <f>AVERAGEIFS('WEEKLY DATA'!AX$11:AX$1105,'WEEKLY DATA'!$A$11:$A$1105,'MONTHLY DATA'!$A89,'WEEKLY DATA'!$B$11:$B$1105,'MONTHLY DATA'!$B89)</f>
        <v>257.5</v>
      </c>
      <c r="AY89" s="197">
        <f t="shared" si="191"/>
        <v>9.5744680851063801E-2</v>
      </c>
      <c r="AZ89" s="51">
        <f>AVERAGEIFS('WEEKLY DATA'!AZ$11:AZ$1105,'WEEKLY DATA'!$A$11:$A$1105,'MONTHLY DATA'!$A89,'WEEKLY DATA'!$B$11:$B$1105,'MONTHLY DATA'!$B89)</f>
        <v>529.375</v>
      </c>
      <c r="BA89" s="51">
        <f>AVERAGEIFS('WEEKLY DATA'!BA$11:BA$1105,'WEEKLY DATA'!$A$11:$A$1105,'MONTHLY DATA'!$A89,'WEEKLY DATA'!$B$11:$B$1105,'MONTHLY DATA'!$B89)</f>
        <v>629.375</v>
      </c>
      <c r="BB89" s="51">
        <f>AVERAGEIFS('WEEKLY DATA'!BB$11:BB$1105,'WEEKLY DATA'!$A$11:$A$1105,'MONTHLY DATA'!$A89,'WEEKLY DATA'!$B$11:$B$1105,'MONTHLY DATA'!$B89)</f>
        <v>579.375</v>
      </c>
      <c r="BC89" s="197">
        <f t="shared" si="192"/>
        <v>0.26294277929155307</v>
      </c>
      <c r="BD89" s="51">
        <f>AVERAGEIFS('WEEKLY DATA'!BD$11:BD$1105,'WEEKLY DATA'!$A$11:$A$1105,'MONTHLY DATA'!$A89,'WEEKLY DATA'!$B$11:$B$1105,'MONTHLY DATA'!$B89)</f>
        <v>626.875</v>
      </c>
      <c r="BE89" s="51">
        <f>AVERAGEIFS('WEEKLY DATA'!BE$11:BE$1105,'WEEKLY DATA'!$A$11:$A$1105,'MONTHLY DATA'!$A89,'WEEKLY DATA'!$B$11:$B$1105,'MONTHLY DATA'!$B89)</f>
        <v>751.875</v>
      </c>
      <c r="BF89" s="51">
        <f>AVERAGEIFS('WEEKLY DATA'!BF$11:BF$1105,'WEEKLY DATA'!$A$11:$A$1105,'MONTHLY DATA'!$A89,'WEEKLY DATA'!$B$11:$B$1105,'MONTHLY DATA'!$B89)</f>
        <v>689.375</v>
      </c>
      <c r="BG89" s="197">
        <f t="shared" si="193"/>
        <v>0.20678336980306344</v>
      </c>
      <c r="BH89" s="51">
        <f>AVERAGEIFS('WEEKLY DATA'!BH$11:BH$1105,'WEEKLY DATA'!$A$11:$A$1105,'MONTHLY DATA'!$A89,'WEEKLY DATA'!$B$11:$B$1105,'MONTHLY DATA'!$B89)</f>
        <v>636.875</v>
      </c>
      <c r="BI89" s="51">
        <f>AVERAGEIFS('WEEKLY DATA'!BI$11:BI$1105,'WEEKLY DATA'!$A$11:$A$1105,'MONTHLY DATA'!$A89,'WEEKLY DATA'!$B$11:$B$1105,'MONTHLY DATA'!$B89)</f>
        <v>781.875</v>
      </c>
      <c r="BJ89" s="51">
        <f>AVERAGEIFS('WEEKLY DATA'!BJ$11:BJ$1105,'WEEKLY DATA'!$A$11:$A$1105,'MONTHLY DATA'!$A89,'WEEKLY DATA'!$B$11:$B$1105,'MONTHLY DATA'!$B89)</f>
        <v>709.375</v>
      </c>
      <c r="BK89" s="197">
        <f t="shared" si="194"/>
        <v>0.18723849372384938</v>
      </c>
      <c r="BL89" s="51">
        <f>AVERAGEIFS('WEEKLY DATA'!BL$11:BL$1105,'WEEKLY DATA'!$A$11:$A$1105,'MONTHLY DATA'!$A89,'WEEKLY DATA'!$B$11:$B$1105,'MONTHLY DATA'!$B89)</f>
        <v>325</v>
      </c>
      <c r="BM89" s="51">
        <f>AVERAGEIFS('WEEKLY DATA'!BM$11:BM$1105,'WEEKLY DATA'!$A$11:$A$1105,'MONTHLY DATA'!$A89,'WEEKLY DATA'!$B$11:$B$1105,'MONTHLY DATA'!$B89)</f>
        <v>380</v>
      </c>
      <c r="BN89" s="51">
        <f>AVERAGEIFS('WEEKLY DATA'!BN$11:BN$1105,'WEEKLY DATA'!$A$11:$A$1105,'MONTHLY DATA'!$A89,'WEEKLY DATA'!$B$11:$B$1105,'MONTHLY DATA'!$B89)</f>
        <v>352.5</v>
      </c>
      <c r="BO89" s="197">
        <f t="shared" si="195"/>
        <v>6.8181818181818121E-2</v>
      </c>
      <c r="BP89" s="51">
        <f>AVERAGEIFS('WEEKLY DATA'!BP$11:BP$1105,'WEEKLY DATA'!$A$11:$A$1105,'MONTHLY DATA'!$A89,'WEEKLY DATA'!$B$11:$B$1105,'MONTHLY DATA'!$B89)</f>
        <v>619.375</v>
      </c>
      <c r="BQ89" s="51">
        <f>AVERAGEIFS('WEEKLY DATA'!BQ$11:BQ$1105,'WEEKLY DATA'!$A$11:$A$1105,'MONTHLY DATA'!$A89,'WEEKLY DATA'!$B$11:$B$1105,'MONTHLY DATA'!$B89)</f>
        <v>739.375</v>
      </c>
      <c r="BR89" s="51">
        <f>AVERAGEIFS('WEEKLY DATA'!BR$11:BR$1105,'WEEKLY DATA'!$A$11:$A$1105,'MONTHLY DATA'!$A89,'WEEKLY DATA'!$B$11:$B$1105,'MONTHLY DATA'!$B89)</f>
        <v>679.375</v>
      </c>
      <c r="BS89" s="197">
        <f t="shared" si="196"/>
        <v>0.21588366890380306</v>
      </c>
      <c r="BT89" s="51">
        <f>AVERAGEIFS('WEEKLY DATA'!BT$11:BT$1105,'WEEKLY DATA'!$A$11:$A$1105,'MONTHLY DATA'!$A89,'WEEKLY DATA'!$B$11:$B$1105,'MONTHLY DATA'!$B89)</f>
        <v>594.375</v>
      </c>
      <c r="BU89" s="51">
        <f>AVERAGEIFS('WEEKLY DATA'!BU$11:BU$1105,'WEEKLY DATA'!$A$11:$A$1105,'MONTHLY DATA'!$A89,'WEEKLY DATA'!$B$11:$B$1105,'MONTHLY DATA'!$B89)</f>
        <v>709.375</v>
      </c>
      <c r="BV89" s="51">
        <f>AVERAGEIFS('WEEKLY DATA'!BV$11:BV$1105,'WEEKLY DATA'!$A$11:$A$1105,'MONTHLY DATA'!$A89,'WEEKLY DATA'!$B$11:$B$1105,'MONTHLY DATA'!$B89)</f>
        <v>651.875</v>
      </c>
      <c r="BW89" s="197">
        <f>BV89/BV88-1</f>
        <v>0.24910179640718555</v>
      </c>
      <c r="BX89" s="51">
        <f>AVERAGEIFS('WEEKLY DATA'!BX$11:BX$1105,'WEEKLY DATA'!$A$11:$A$1105,'MONTHLY DATA'!$A89,'WEEKLY DATA'!$B$11:$B$1105,'MONTHLY DATA'!$B89)</f>
        <v>604.375</v>
      </c>
      <c r="BY89" s="51">
        <f>AVERAGEIFS('WEEKLY DATA'!BY$11:BY$1105,'WEEKLY DATA'!$A$11:$A$1105,'MONTHLY DATA'!$A89,'WEEKLY DATA'!$B$11:$B$1105,'MONTHLY DATA'!$B89)</f>
        <v>759.375</v>
      </c>
      <c r="BZ89" s="51">
        <f>AVERAGEIFS('WEEKLY DATA'!BZ$11:BZ$1105,'WEEKLY DATA'!$A$11:$A$1105,'MONTHLY DATA'!$A89,'WEEKLY DATA'!$B$11:$B$1105,'MONTHLY DATA'!$B89)</f>
        <v>681.875</v>
      </c>
      <c r="CA89" s="197">
        <f t="shared" si="198"/>
        <v>0.18073593073593064</v>
      </c>
      <c r="CB89" s="51">
        <f>AVERAGEIFS('WEEKLY DATA'!CB$11:CB$1105,'WEEKLY DATA'!$A$11:$A$1105,'MONTHLY DATA'!$A89,'WEEKLY DATA'!$B$11:$B$1105,'MONTHLY DATA'!$B89)</f>
        <v>230</v>
      </c>
      <c r="CC89" s="51">
        <f>AVERAGEIFS('WEEKLY DATA'!CC$11:CC$1105,'WEEKLY DATA'!$A$11:$A$1105,'MONTHLY DATA'!$A89,'WEEKLY DATA'!$B$11:$B$1105,'MONTHLY DATA'!$B89)</f>
        <v>325</v>
      </c>
      <c r="CD89" s="51">
        <f>AVERAGEIFS('WEEKLY DATA'!CD$11:CD$1105,'WEEKLY DATA'!$A$11:$A$1105,'MONTHLY DATA'!$A89,'WEEKLY DATA'!$B$11:$B$1105,'MONTHLY DATA'!$B89)</f>
        <v>277.5</v>
      </c>
      <c r="CE89" s="197">
        <f t="shared" si="199"/>
        <v>0.1212121212121211</v>
      </c>
      <c r="CF89" s="51">
        <f>AVERAGEIFS('WEEKLY DATA'!CF$11:CF$1105,'WEEKLY DATA'!$A$11:$A$1105,'MONTHLY DATA'!$A89,'WEEKLY DATA'!$B$11:$B$1105,'MONTHLY DATA'!$B89)</f>
        <v>544.375</v>
      </c>
      <c r="CG89" s="51">
        <f>AVERAGEIFS('WEEKLY DATA'!CG$11:CG$1105,'WEEKLY DATA'!$A$11:$A$1105,'MONTHLY DATA'!$A89,'WEEKLY DATA'!$B$11:$B$1105,'MONTHLY DATA'!$B89)</f>
        <v>719.375</v>
      </c>
      <c r="CH89" s="51">
        <f>AVERAGEIFS('WEEKLY DATA'!CH$11:CH$1105,'WEEKLY DATA'!$A$11:$A$1105,'MONTHLY DATA'!$A89,'WEEKLY DATA'!$B$11:$B$1105,'MONTHLY DATA'!$B89)</f>
        <v>631.875</v>
      </c>
      <c r="CI89" s="197">
        <f t="shared" si="200"/>
        <v>0.24660912453760786</v>
      </c>
      <c r="CJ89" s="51">
        <f>AVERAGEIFS('WEEKLY DATA'!CJ$11:CJ$1105,'WEEKLY DATA'!$A$11:$A$1105,'MONTHLY DATA'!$A89,'WEEKLY DATA'!$B$11:$B$1105,'MONTHLY DATA'!$B89)</f>
        <v>621.875</v>
      </c>
      <c r="CK89" s="51">
        <f>AVERAGEIFS('WEEKLY DATA'!CK$11:CK$1105,'WEEKLY DATA'!$A$11:$A$1105,'MONTHLY DATA'!$A89,'WEEKLY DATA'!$B$11:$B$1105,'MONTHLY DATA'!$B89)</f>
        <v>771.875</v>
      </c>
      <c r="CL89" s="51">
        <f>AVERAGEIFS('WEEKLY DATA'!CL$11:CL$1105,'WEEKLY DATA'!$A$11:$A$1105,'MONTHLY DATA'!$A89,'WEEKLY DATA'!$B$11:$B$1105,'MONTHLY DATA'!$B89)</f>
        <v>696.875</v>
      </c>
      <c r="CM89" s="197">
        <f t="shared" si="201"/>
        <v>0.24581005586592175</v>
      </c>
      <c r="CN89" s="51">
        <f>AVERAGEIFS('WEEKLY DATA'!CN$11:CN$1105,'WEEKLY DATA'!$A$11:$A$1105,'MONTHLY DATA'!$A89,'WEEKLY DATA'!$B$11:$B$1105,'MONTHLY DATA'!$B89)</f>
        <v>679.375</v>
      </c>
      <c r="CO89" s="51">
        <f>AVERAGEIFS('WEEKLY DATA'!CO$11:CO$1105,'WEEKLY DATA'!$A$11:$A$1105,'MONTHLY DATA'!$A89,'WEEKLY DATA'!$B$11:$B$1105,'MONTHLY DATA'!$B89)</f>
        <v>794.375</v>
      </c>
      <c r="CP89" s="51">
        <f>AVERAGEIFS('WEEKLY DATA'!CP$11:CP$1105,'WEEKLY DATA'!$A$11:$A$1105,'MONTHLY DATA'!$A89,'WEEKLY DATA'!$B$11:$B$1105,'MONTHLY DATA'!$B89)</f>
        <v>736.875</v>
      </c>
      <c r="CQ89" s="197">
        <f t="shared" si="202"/>
        <v>0.16501976284584985</v>
      </c>
      <c r="CR89" s="51">
        <f>AVERAGEIFS('WEEKLY DATA'!CR$11:CR$1105,'WEEKLY DATA'!$A$11:$A$1105,'MONTHLY DATA'!$A89,'WEEKLY DATA'!$B$11:$B$1105,'MONTHLY DATA'!$B89)</f>
        <v>265</v>
      </c>
      <c r="CS89" s="51">
        <f>AVERAGEIFS('WEEKLY DATA'!CS$11:CS$1105,'WEEKLY DATA'!$A$11:$A$1105,'MONTHLY DATA'!$A89,'WEEKLY DATA'!$B$11:$B$1105,'MONTHLY DATA'!$B89)</f>
        <v>380</v>
      </c>
      <c r="CT89" s="51">
        <f>AVERAGEIFS('WEEKLY DATA'!CT$11:CT$1105,'WEEKLY DATA'!$A$11:$A$1105,'MONTHLY DATA'!$A89,'WEEKLY DATA'!$B$11:$B$1105,'MONTHLY DATA'!$B89)</f>
        <v>322.5</v>
      </c>
      <c r="CU89" s="197">
        <f t="shared" si="203"/>
        <v>0.10256410256410264</v>
      </c>
      <c r="CV89" s="51">
        <f>AVERAGEIFS('WEEKLY DATA'!CV$11:CV$1105,'WEEKLY DATA'!$A$11:$A$1105,'MONTHLY DATA'!$A89,'WEEKLY DATA'!$B$11:$B$1105,'MONTHLY DATA'!$B89)</f>
        <v>594.375</v>
      </c>
      <c r="CW89" s="51">
        <f>AVERAGEIFS('WEEKLY DATA'!CW$11:CW$1105,'WEEKLY DATA'!$A$11:$A$1105,'MONTHLY DATA'!$A89,'WEEKLY DATA'!$B$11:$B$1105,'MONTHLY DATA'!$B89)</f>
        <v>749.375</v>
      </c>
      <c r="CX89" s="51">
        <f>AVERAGEIFS('WEEKLY DATA'!CX$11:CX$1105,'WEEKLY DATA'!$A$11:$A$1105,'MONTHLY DATA'!$A89,'WEEKLY DATA'!$B$11:$B$1105,'MONTHLY DATA'!$B89)</f>
        <v>671.875</v>
      </c>
      <c r="CY89" s="197">
        <f t="shared" si="204"/>
        <v>0.263219741480611</v>
      </c>
      <c r="CZ89" s="51">
        <f>AVERAGEIFS('WEEKLY DATA'!CZ$11:CZ$1105,'WEEKLY DATA'!$A$11:$A$1105,'MONTHLY DATA'!$A89,'WEEKLY DATA'!$B$11:$B$1105,'MONTHLY DATA'!$B89)</f>
        <v>599.375</v>
      </c>
      <c r="DA89" s="51">
        <f>AVERAGEIFS('WEEKLY DATA'!DA$11:DA$1105,'WEEKLY DATA'!$A$11:$A$1105,'MONTHLY DATA'!$A89,'WEEKLY DATA'!$B$11:$B$1105,'MONTHLY DATA'!$B89)</f>
        <v>764.375</v>
      </c>
      <c r="DB89" s="51">
        <f>AVERAGEIFS('WEEKLY DATA'!DB$11:DB$1105,'WEEKLY DATA'!$A$11:$A$1105,'MONTHLY DATA'!$A89,'WEEKLY DATA'!$B$11:$B$1105,'MONTHLY DATA'!$B89)</f>
        <v>681.875</v>
      </c>
      <c r="DC89" s="197">
        <f t="shared" si="205"/>
        <v>0.22722159730033753</v>
      </c>
      <c r="DD89" s="51">
        <f>AVERAGEIFS('WEEKLY DATA'!DD$11:DD$1105,'WEEKLY DATA'!$A$11:$A$1105,'MONTHLY DATA'!$A89,'WEEKLY DATA'!$B$11:$B$1105,'MONTHLY DATA'!$B89)</f>
        <v>611.875</v>
      </c>
      <c r="DE89" s="51">
        <f>AVERAGEIFS('WEEKLY DATA'!DE$11:DE$1105,'WEEKLY DATA'!$A$11:$A$1105,'MONTHLY DATA'!$A89,'WEEKLY DATA'!$B$11:$B$1105,'MONTHLY DATA'!$B89)</f>
        <v>771.875</v>
      </c>
      <c r="DF89" s="51">
        <f>AVERAGEIFS('WEEKLY DATA'!DF$11:DF$1105,'WEEKLY DATA'!$A$11:$A$1105,'MONTHLY DATA'!$A89,'WEEKLY DATA'!$B$11:$B$1105,'MONTHLY DATA'!$B89)</f>
        <v>691.875</v>
      </c>
      <c r="DG89" s="197">
        <f t="shared" si="206"/>
        <v>0.17765957446808511</v>
      </c>
      <c r="DH89" s="51">
        <f>AVERAGEIFS('WEEKLY DATA'!DH$11:DH$1105,'WEEKLY DATA'!$A$11:$A$1105,'MONTHLY DATA'!$A89,'WEEKLY DATA'!$B$11:$B$1105,'MONTHLY DATA'!$B89)</f>
        <v>255</v>
      </c>
      <c r="DI89" s="51">
        <f>AVERAGEIFS('WEEKLY DATA'!DI$11:DI$1105,'WEEKLY DATA'!$A$11:$A$1105,'MONTHLY DATA'!$A89,'WEEKLY DATA'!$B$11:$B$1105,'MONTHLY DATA'!$B89)</f>
        <v>350</v>
      </c>
      <c r="DJ89" s="51">
        <f>AVERAGEIFS('WEEKLY DATA'!DJ$11:DJ$1105,'WEEKLY DATA'!$A$11:$A$1105,'MONTHLY DATA'!$A89,'WEEKLY DATA'!$B$11:$B$1105,'MONTHLY DATA'!$B89)</f>
        <v>302.5</v>
      </c>
      <c r="DK89" s="197">
        <f t="shared" si="207"/>
        <v>0.11009174311926606</v>
      </c>
      <c r="DL89" s="51">
        <f>AVERAGEIFS('WEEKLY DATA'!DL$11:DL$1105,'WEEKLY DATA'!$A$11:$A$1105,'MONTHLY DATA'!$A89,'WEEKLY DATA'!$B$11:$B$1105,'MONTHLY DATA'!$B89)</f>
        <v>581.875</v>
      </c>
      <c r="DM89" s="51">
        <f>AVERAGEIFS('WEEKLY DATA'!DM$11:DM$1105,'WEEKLY DATA'!$A$11:$A$1105,'MONTHLY DATA'!$A89,'WEEKLY DATA'!$B$11:$B$1105,'MONTHLY DATA'!$B89)</f>
        <v>691.875</v>
      </c>
      <c r="DN89" s="51">
        <f>AVERAGEIFS('WEEKLY DATA'!DN$11:DN$1105,'WEEKLY DATA'!$A$11:$A$1105,'MONTHLY DATA'!$A89,'WEEKLY DATA'!$B$11:$B$1105,'MONTHLY DATA'!$B89)</f>
        <v>636.875</v>
      </c>
      <c r="DO89" s="197">
        <f t="shared" si="208"/>
        <v>0.24420024420024422</v>
      </c>
      <c r="DP89" s="51">
        <f>AVERAGEIFS('WEEKLY DATA'!DP$11:DP$1105,'WEEKLY DATA'!$A$11:$A$1105,'MONTHLY DATA'!$A89,'WEEKLY DATA'!$B$11:$B$1105,'MONTHLY DATA'!$B89)</f>
        <v>604.375</v>
      </c>
      <c r="DQ89" s="51">
        <f>AVERAGEIFS('WEEKLY DATA'!DQ$11:DQ$1105,'WEEKLY DATA'!$A$11:$A$1105,'MONTHLY DATA'!$A89,'WEEKLY DATA'!$B$11:$B$1105,'MONTHLY DATA'!$B89)</f>
        <v>749.375</v>
      </c>
      <c r="DR89" s="51">
        <f>AVERAGEIFS('WEEKLY DATA'!DR$11:DR$1105,'WEEKLY DATA'!$A$11:$A$1105,'MONTHLY DATA'!$A89,'WEEKLY DATA'!$B$11:$B$1105,'MONTHLY DATA'!$B89)</f>
        <v>676.875</v>
      </c>
      <c r="DS89" s="197">
        <f t="shared" si="209"/>
        <v>0.21140939597315445</v>
      </c>
      <c r="DT89" s="51">
        <f>AVERAGEIFS('WEEKLY DATA'!DT$11:DT$1105,'WEEKLY DATA'!$A$11:$A$1105,'MONTHLY DATA'!$A89,'WEEKLY DATA'!$B$11:$B$1105,'MONTHLY DATA'!$B89)</f>
        <v>619.375</v>
      </c>
      <c r="DU89" s="51">
        <f>AVERAGEIFS('WEEKLY DATA'!DU$11:DU$1105,'WEEKLY DATA'!$A$11:$A$1105,'MONTHLY DATA'!$A89,'WEEKLY DATA'!$B$11:$B$1105,'MONTHLY DATA'!$B89)</f>
        <v>759.375</v>
      </c>
      <c r="DV89" s="51">
        <f>AVERAGEIFS('WEEKLY DATA'!DV$11:DV$1105,'WEEKLY DATA'!$A$11:$A$1105,'MONTHLY DATA'!$A89,'WEEKLY DATA'!$B$11:$B$1105,'MONTHLY DATA'!$B89)</f>
        <v>689.375</v>
      </c>
      <c r="DW89" s="197">
        <f t="shared" si="210"/>
        <v>0.21475770925110127</v>
      </c>
      <c r="DX89" s="51">
        <f>AVERAGEIFS('WEEKLY DATA'!DX$11:DX$1105,'WEEKLY DATA'!$A$11:$A$1105,'MONTHLY DATA'!$A89,'WEEKLY DATA'!$B$11:$B$1105,'MONTHLY DATA'!$B89)</f>
        <v>265</v>
      </c>
      <c r="DY89" s="51">
        <f>AVERAGEIFS('WEEKLY DATA'!DY$11:DY$1105,'WEEKLY DATA'!$A$11:$A$1105,'MONTHLY DATA'!$A89,'WEEKLY DATA'!$B$11:$B$1105,'MONTHLY DATA'!$B89)</f>
        <v>340</v>
      </c>
      <c r="DZ89" s="51">
        <f>AVERAGEIFS('WEEKLY DATA'!DZ$11:DZ$1105,'WEEKLY DATA'!$A$11:$A$1105,'MONTHLY DATA'!$A89,'WEEKLY DATA'!$B$11:$B$1105,'MONTHLY DATA'!$B89)</f>
        <v>302.5</v>
      </c>
      <c r="EA89" s="197">
        <f t="shared" si="211"/>
        <v>5.908096280087527E-2</v>
      </c>
      <c r="EB89" s="51">
        <f>AVERAGEIFS('WEEKLY DATA'!EB$11:EB$1105,'WEEKLY DATA'!$A$11:$A$1105,'MONTHLY DATA'!$A89,'WEEKLY DATA'!$B$11:$B$1105,'MONTHLY DATA'!$B89)</f>
        <v>611.875</v>
      </c>
      <c r="EC89" s="51">
        <f>AVERAGEIFS('WEEKLY DATA'!EC$11:EC$1105,'WEEKLY DATA'!$A$11:$A$1105,'MONTHLY DATA'!$A89,'WEEKLY DATA'!$B$11:$B$1105,'MONTHLY DATA'!$B89)</f>
        <v>719.375</v>
      </c>
      <c r="ED89" s="51">
        <f>AVERAGEIFS('WEEKLY DATA'!ED$11:ED$1105,'WEEKLY DATA'!$A$11:$A$1105,'MONTHLY DATA'!$A89,'WEEKLY DATA'!$B$11:$B$1105,'MONTHLY DATA'!$B89)</f>
        <v>665.625</v>
      </c>
      <c r="EE89" s="197">
        <f t="shared" si="212"/>
        <v>0.27240143369175618</v>
      </c>
      <c r="EF89" s="51">
        <f>AVERAGEIFS('WEEKLY DATA'!EF$11:EF$1105,'WEEKLY DATA'!$A$11:$A$1105,'MONTHLY DATA'!$A89,'WEEKLY DATA'!$B$11:$B$1105,'MONTHLY DATA'!$B89)</f>
        <v>419.375</v>
      </c>
      <c r="EG89" s="51">
        <f>AVERAGEIFS('WEEKLY DATA'!EG$11:EG$1105,'WEEKLY DATA'!$A$11:$A$1105,'MONTHLY DATA'!$A89,'WEEKLY DATA'!$B$11:$B$1105,'MONTHLY DATA'!$B89)</f>
        <v>549.375</v>
      </c>
      <c r="EH89" s="51">
        <f>AVERAGEIFS('WEEKLY DATA'!EH$11:EH$1105,'WEEKLY DATA'!$A$11:$A$1105,'MONTHLY DATA'!$A89,'WEEKLY DATA'!$B$11:$B$1105,'MONTHLY DATA'!$B89)</f>
        <v>484.375</v>
      </c>
      <c r="EI89" s="197">
        <f t="shared" si="213"/>
        <v>7.638888888888884E-2</v>
      </c>
      <c r="EJ89" s="51">
        <f>AVERAGEIFS('WEEKLY DATA'!EJ$11:EJ$1105,'WEEKLY DATA'!$A$11:$A$1105,'MONTHLY DATA'!$A89,'WEEKLY DATA'!$B$11:$B$1105,'MONTHLY DATA'!$B89)</f>
        <v>429.375</v>
      </c>
      <c r="EK89" s="51">
        <f>AVERAGEIFS('WEEKLY DATA'!EK$11:EK$1105,'WEEKLY DATA'!$A$11:$A$1105,'MONTHLY DATA'!$A89,'WEEKLY DATA'!$B$11:$B$1105,'MONTHLY DATA'!$B89)</f>
        <v>499.375</v>
      </c>
      <c r="EL89" s="51">
        <f>AVERAGEIFS('WEEKLY DATA'!EL$11:EL$1105,'WEEKLY DATA'!$A$11:$A$1105,'MONTHLY DATA'!$A89,'WEEKLY DATA'!$B$11:$B$1105,'MONTHLY DATA'!$B89)</f>
        <v>464.375</v>
      </c>
      <c r="EM89" s="197">
        <f t="shared" si="214"/>
        <v>5.5397727272727293E-2</v>
      </c>
      <c r="EN89" s="51">
        <f>AVERAGEIFS('WEEKLY DATA'!EN$11:EN$1105,'WEEKLY DATA'!$A$11:$A$1105,'MONTHLY DATA'!$A89,'WEEKLY DATA'!$B$11:$B$1105,'MONTHLY DATA'!$B89)</f>
        <v>200</v>
      </c>
      <c r="EO89" s="51">
        <f>AVERAGEIFS('WEEKLY DATA'!EO$11:EO$1105,'WEEKLY DATA'!$A$11:$A$1105,'MONTHLY DATA'!$A89,'WEEKLY DATA'!$B$11:$B$1105,'MONTHLY DATA'!$B89)</f>
        <v>280</v>
      </c>
      <c r="EP89" s="51">
        <f>AVERAGEIFS('WEEKLY DATA'!EP$11:EP$1105,'WEEKLY DATA'!$A$11:$A$1105,'MONTHLY DATA'!$A89,'WEEKLY DATA'!$B$11:$B$1105,'MONTHLY DATA'!$B89)</f>
        <v>240</v>
      </c>
      <c r="EQ89" s="197">
        <f t="shared" si="215"/>
        <v>3.2258064516129004E-2</v>
      </c>
      <c r="ER89" s="78"/>
      <c r="ES89" s="55"/>
      <c r="ET89" s="58"/>
      <c r="EU89" s="70"/>
      <c r="EV89" s="51">
        <f>AVERAGEIFS('WEEKLY DATA'!EV$11:EV$1105,'WEEKLY DATA'!$A$11:$A$1105,'MONTHLY DATA'!$A89,'WEEKLY DATA'!$B$11:$B$1105,'MONTHLY DATA'!$B89)</f>
        <v>237.5</v>
      </c>
      <c r="EW89" s="51">
        <f>AVERAGEIFS('WEEKLY DATA'!EW$11:EW$1105,'WEEKLY DATA'!$A$11:$A$1105,'MONTHLY DATA'!$A89,'WEEKLY DATA'!$B$11:$B$1105,'MONTHLY DATA'!$B89)</f>
        <v>325</v>
      </c>
      <c r="EX89" s="51">
        <f>AVERAGEIFS('WEEKLY DATA'!EX$11:EX$1105,'WEEKLY DATA'!$A$11:$A$1105,'MONTHLY DATA'!$A89,'WEEKLY DATA'!$B$11:$B$1105,'MONTHLY DATA'!$B89)</f>
        <v>281.25</v>
      </c>
      <c r="EY89" s="197">
        <f t="shared" si="216"/>
        <v>8.1730769230769162E-2</v>
      </c>
      <c r="EZ89" s="51">
        <f>AVERAGEIFS('WEEKLY DATA'!EZ$11:EZ$1105,'WEEKLY DATA'!$A$11:$A$1105,'MONTHLY DATA'!$A89,'WEEKLY DATA'!$B$11:$B$1105,'MONTHLY DATA'!$B89)</f>
        <v>400</v>
      </c>
      <c r="FA89" s="51">
        <f>AVERAGEIFS('WEEKLY DATA'!FA$11:FA$1105,'WEEKLY DATA'!$A$11:$A$1105,'MONTHLY DATA'!$A89,'WEEKLY DATA'!$B$11:$B$1105,'MONTHLY DATA'!$B89)</f>
        <v>500</v>
      </c>
      <c r="FB89" s="51">
        <f>AVERAGEIFS('WEEKLY DATA'!FB$11:FB$1105,'WEEKLY DATA'!$A$11:$A$1105,'MONTHLY DATA'!$A89,'WEEKLY DATA'!$B$11:$B$1105,'MONTHLY DATA'!$B89)</f>
        <v>450</v>
      </c>
      <c r="FC89" s="197">
        <f t="shared" si="217"/>
        <v>0</v>
      </c>
      <c r="FD89" s="51">
        <f>AVERAGEIFS('WEEKLY DATA'!FD$11:FD$1105,'WEEKLY DATA'!$A$11:$A$1105,'MONTHLY DATA'!$A89,'WEEKLY DATA'!$B$11:$B$1105,'MONTHLY DATA'!$B89)</f>
        <v>127.5</v>
      </c>
      <c r="FE89" s="51">
        <f>AVERAGEIFS('WEEKLY DATA'!FE$11:FE$1105,'WEEKLY DATA'!$A$11:$A$1105,'MONTHLY DATA'!$A89,'WEEKLY DATA'!$B$11:$B$1105,'MONTHLY DATA'!$B89)</f>
        <v>187.5</v>
      </c>
      <c r="FF89" s="51">
        <f>AVERAGEIFS('WEEKLY DATA'!FF$11:FF$1105,'WEEKLY DATA'!$A$11:$A$1105,'MONTHLY DATA'!$A89,'WEEKLY DATA'!$B$11:$B$1105,'MONTHLY DATA'!$B89)</f>
        <v>157.5</v>
      </c>
      <c r="FG89" s="197">
        <f t="shared" si="218"/>
        <v>0.10526315789473695</v>
      </c>
      <c r="FH89" s="51">
        <f>AVERAGEIFS('WEEKLY DATA'!FH$11:FH$1105,'WEEKLY DATA'!$A$11:$A$1105,'MONTHLY DATA'!$A89,'WEEKLY DATA'!$B$11:$B$1105,'MONTHLY DATA'!$B89)</f>
        <v>300</v>
      </c>
      <c r="FI89" s="51">
        <f>AVERAGEIFS('WEEKLY DATA'!FI$11:FI$1105,'WEEKLY DATA'!$A$11:$A$1105,'MONTHLY DATA'!$A89,'WEEKLY DATA'!$B$11:$B$1105,'MONTHLY DATA'!$B89)</f>
        <v>350</v>
      </c>
      <c r="FJ89" s="51">
        <f>AVERAGEIFS('WEEKLY DATA'!FJ$11:FJ$1105,'WEEKLY DATA'!$A$11:$A$1105,'MONTHLY DATA'!$A89,'WEEKLY DATA'!$B$11:$B$1105,'MONTHLY DATA'!$B89)</f>
        <v>325</v>
      </c>
      <c r="FK89" s="197">
        <f t="shared" si="219"/>
        <v>0</v>
      </c>
      <c r="FL89" s="51">
        <f>AVERAGEIFS('WEEKLY DATA'!FL$11:FL$1105,'WEEKLY DATA'!$A$11:$A$1105,'MONTHLY DATA'!$A89,'WEEKLY DATA'!$B$11:$B$1105,'MONTHLY DATA'!$B89)</f>
        <v>325</v>
      </c>
      <c r="FM89" s="51">
        <f>AVERAGEIFS('WEEKLY DATA'!FM$11:FM$1105,'WEEKLY DATA'!$A$11:$A$1105,'MONTHLY DATA'!$A89,'WEEKLY DATA'!$B$11:$B$1105,'MONTHLY DATA'!$B89)</f>
        <v>415</v>
      </c>
      <c r="FN89" s="51">
        <f>AVERAGEIFS('WEEKLY DATA'!FN$11:FN$1105,'WEEKLY DATA'!$A$11:$A$1105,'MONTHLY DATA'!$A89,'WEEKLY DATA'!$B$11:$B$1105,'MONTHLY DATA'!$B89)</f>
        <v>370</v>
      </c>
      <c r="FO89" s="197">
        <f t="shared" si="220"/>
        <v>0</v>
      </c>
      <c r="FP89" s="51">
        <f>AVERAGEIFS('WEEKLY DATA'!FP$11:FP$1105,'WEEKLY DATA'!$A$11:$A$1105,'MONTHLY DATA'!$A89,'WEEKLY DATA'!$B$11:$B$1105,'MONTHLY DATA'!$B89)</f>
        <v>460</v>
      </c>
      <c r="FQ89" s="51">
        <f>AVERAGEIFS('WEEKLY DATA'!FQ$11:FQ$1105,'WEEKLY DATA'!$A$11:$A$1105,'MONTHLY DATA'!$A89,'WEEKLY DATA'!$B$11:$B$1105,'MONTHLY DATA'!$B89)</f>
        <v>540</v>
      </c>
      <c r="FR89" s="51">
        <f>AVERAGEIFS('WEEKLY DATA'!FR$11:FR$1105,'WEEKLY DATA'!$A$11:$A$1105,'MONTHLY DATA'!$A89,'WEEKLY DATA'!$B$11:$B$1105,'MONTHLY DATA'!$B89)</f>
        <v>500</v>
      </c>
      <c r="FS89" s="197">
        <f t="shared" si="221"/>
        <v>8.9918256130790297E-2</v>
      </c>
      <c r="FT89" s="51">
        <f>AVERAGEIFS('WEEKLY DATA'!FT$11:FT$1105,'WEEKLY DATA'!$A$11:$A$1105,'MONTHLY DATA'!$A89,'WEEKLY DATA'!$B$11:$B$1105,'MONTHLY DATA'!$B89)</f>
        <v>130</v>
      </c>
      <c r="FU89" s="51">
        <f>AVERAGEIFS('WEEKLY DATA'!FU$11:FU$1105,'WEEKLY DATA'!$A$11:$A$1105,'MONTHLY DATA'!$A89,'WEEKLY DATA'!$B$11:$B$1105,'MONTHLY DATA'!$B89)</f>
        <v>190</v>
      </c>
      <c r="FV89" s="51">
        <f>AVERAGEIFS('WEEKLY DATA'!FV$11:FV$1105,'WEEKLY DATA'!$A$11:$A$1105,'MONTHLY DATA'!$A89,'WEEKLY DATA'!$B$11:$B$1105,'MONTHLY DATA'!$B89)</f>
        <v>160</v>
      </c>
      <c r="FW89" s="197">
        <f t="shared" si="222"/>
        <v>4.9180327868852514E-2</v>
      </c>
      <c r="FX89" s="51">
        <f>AVERAGEIFS('WEEKLY DATA'!FX$11:FX$1105,'WEEKLY DATA'!$A$11:$A$1105,'MONTHLY DATA'!$A89,'WEEKLY DATA'!$B$11:$B$1105,'MONTHLY DATA'!$B89)</f>
        <v>287.5</v>
      </c>
      <c r="FY89" s="51">
        <f>AVERAGEIFS('WEEKLY DATA'!FY$11:FY$1105,'WEEKLY DATA'!$A$11:$A$1105,'MONTHLY DATA'!$A89,'WEEKLY DATA'!$B$11:$B$1105,'MONTHLY DATA'!$B89)</f>
        <v>352.5</v>
      </c>
      <c r="FZ89" s="51">
        <f>AVERAGEIFS('WEEKLY DATA'!FZ$11:FZ$1105,'WEEKLY DATA'!$A$11:$A$1105,'MONTHLY DATA'!$A89,'WEEKLY DATA'!$B$11:$B$1105,'MONTHLY DATA'!$B89)</f>
        <v>320</v>
      </c>
      <c r="GA89" s="197">
        <f t="shared" si="223"/>
        <v>-5.8823529411764719E-2</v>
      </c>
    </row>
    <row r="90" spans="1:202" s="34" customFormat="1" x14ac:dyDescent="0.35">
      <c r="A90" s="34">
        <f t="shared" si="46"/>
        <v>8</v>
      </c>
      <c r="B90" s="34">
        <f t="shared" si="47"/>
        <v>2025</v>
      </c>
      <c r="C90" s="196">
        <v>45870</v>
      </c>
      <c r="D90" s="51">
        <f>AVERAGEIFS('WEEKLY DATA'!D$11:D$1105,'WEEKLY DATA'!$A$11:$A$1105,'MONTHLY DATA'!$A90,'WEEKLY DATA'!$B$11:$B$1105,'MONTHLY DATA'!$B90)</f>
        <v>450</v>
      </c>
      <c r="E90" s="51">
        <f>AVERAGEIFS('WEEKLY DATA'!E$11:E$1105,'WEEKLY DATA'!$A$11:$A$1105,'MONTHLY DATA'!$A90,'WEEKLY DATA'!$B$11:$B$1105,'MONTHLY DATA'!$B90)</f>
        <v>650</v>
      </c>
      <c r="F90" s="51">
        <f>AVERAGEIFS('WEEKLY DATA'!F$11:F$1105,'WEEKLY DATA'!$A$11:$A$1105,'MONTHLY DATA'!$A90,'WEEKLY DATA'!$B$11:$B$1105,'MONTHLY DATA'!$B90)</f>
        <v>550</v>
      </c>
      <c r="G90" s="197">
        <f t="shared" ref="G90" si="226">F90/F89-1</f>
        <v>0.10000000000000009</v>
      </c>
      <c r="H90" s="51">
        <f>AVERAGEIFS('WEEKLY DATA'!H$11:H$1105,'WEEKLY DATA'!$A$11:$A$1105,'MONTHLY DATA'!$A90,'WEEKLY DATA'!$B$11:$B$1105,'MONTHLY DATA'!$B90)</f>
        <v>415</v>
      </c>
      <c r="I90" s="51">
        <f>AVERAGEIFS('WEEKLY DATA'!I$11:I$1105,'WEEKLY DATA'!$A$11:$A$1105,'MONTHLY DATA'!$A90,'WEEKLY DATA'!$B$11:$B$1105,'MONTHLY DATA'!$B90)</f>
        <v>595</v>
      </c>
      <c r="J90" s="51">
        <f>AVERAGEIFS('WEEKLY DATA'!J$11:J$1105,'WEEKLY DATA'!$A$11:$A$1105,'MONTHLY DATA'!$A90,'WEEKLY DATA'!$B$11:$B$1105,'MONTHLY DATA'!$B90)</f>
        <v>505</v>
      </c>
      <c r="K90" s="197">
        <f t="shared" ref="K90" si="227">J90/J89-1</f>
        <v>-0.15745568300312829</v>
      </c>
      <c r="L90" s="51">
        <f>AVERAGEIFS('WEEKLY DATA'!L$11:L$1105,'WEEKLY DATA'!$A$11:$A$1105,'MONTHLY DATA'!$A90,'WEEKLY DATA'!$B$11:$B$1105,'MONTHLY DATA'!$B90)</f>
        <v>537</v>
      </c>
      <c r="M90" s="51">
        <f>AVERAGEIFS('WEEKLY DATA'!M$11:M$1105,'WEEKLY DATA'!$A$11:$A$1105,'MONTHLY DATA'!$A90,'WEEKLY DATA'!$B$11:$B$1105,'MONTHLY DATA'!$B90)</f>
        <v>677</v>
      </c>
      <c r="N90" s="51">
        <f>AVERAGEIFS('WEEKLY DATA'!N$11:N$1105,'WEEKLY DATA'!$A$11:$A$1105,'MONTHLY DATA'!$A90,'WEEKLY DATA'!$B$11:$B$1105,'MONTHLY DATA'!$B90)</f>
        <v>607</v>
      </c>
      <c r="O90" s="197">
        <f t="shared" ref="O90" si="228">N90/N89-1</f>
        <v>1.6963350785340392E-2</v>
      </c>
      <c r="P90" s="51">
        <f>AVERAGEIFS('WEEKLY DATA'!P$11:P$1105,'WEEKLY DATA'!$A$11:$A$1105,'MONTHLY DATA'!$A90,'WEEKLY DATA'!$B$11:$B$1105,'MONTHLY DATA'!$B90)</f>
        <v>268</v>
      </c>
      <c r="Q90" s="51">
        <f>AVERAGEIFS('WEEKLY DATA'!Q$11:Q$1105,'WEEKLY DATA'!$A$11:$A$1105,'MONTHLY DATA'!$A90,'WEEKLY DATA'!$B$11:$B$1105,'MONTHLY DATA'!$B90)</f>
        <v>348</v>
      </c>
      <c r="R90" s="51">
        <f>AVERAGEIFS('WEEKLY DATA'!R$11:R$1105,'WEEKLY DATA'!$A$11:$A$1105,'MONTHLY DATA'!$A90,'WEEKLY DATA'!$B$11:$B$1105,'MONTHLY DATA'!$B90)</f>
        <v>308</v>
      </c>
      <c r="S90" s="197">
        <f t="shared" ref="S90" si="229">R90/R89-1</f>
        <v>-3.7499999999999978E-2</v>
      </c>
      <c r="T90" s="51">
        <f>AVERAGEIFS('WEEKLY DATA'!T$11:T$1105,'WEEKLY DATA'!$A$11:$A$1105,'MONTHLY DATA'!$A90,'WEEKLY DATA'!$B$11:$B$1105,'MONTHLY DATA'!$B90)</f>
        <v>273</v>
      </c>
      <c r="U90" s="51">
        <f>AVERAGEIFS('WEEKLY DATA'!U$11:U$1105,'WEEKLY DATA'!$A$11:$A$1105,'MONTHLY DATA'!$A90,'WEEKLY DATA'!$B$11:$B$1105,'MONTHLY DATA'!$B90)</f>
        <v>333</v>
      </c>
      <c r="V90" s="51">
        <f>AVERAGEIFS('WEEKLY DATA'!V$11:V$1105,'WEEKLY DATA'!$A$11:$A$1105,'MONTHLY DATA'!$A90,'WEEKLY DATA'!$B$11:$B$1105,'MONTHLY DATA'!$B90)</f>
        <v>303</v>
      </c>
      <c r="W90" s="197">
        <f t="shared" ref="W90" si="230">V90/V89-1</f>
        <v>-4.7544204322200412E-2</v>
      </c>
      <c r="X90" s="51">
        <f>AVERAGEIFS('WEEKLY DATA'!X$11:X$1105,'WEEKLY DATA'!$A$11:$A$1105,'MONTHLY DATA'!$A90,'WEEKLY DATA'!$B$11:$B$1105,'MONTHLY DATA'!$B90)</f>
        <v>333</v>
      </c>
      <c r="Y90" s="51">
        <f>AVERAGEIFS('WEEKLY DATA'!Y$11:Y$1105,'WEEKLY DATA'!$A$11:$A$1105,'MONTHLY DATA'!$A90,'WEEKLY DATA'!$B$11:$B$1105,'MONTHLY DATA'!$B90)</f>
        <v>433</v>
      </c>
      <c r="Z90" s="51">
        <f>AVERAGEIFS('WEEKLY DATA'!Z$11:Z$1105,'WEEKLY DATA'!$A$11:$A$1105,'MONTHLY DATA'!$A90,'WEEKLY DATA'!$B$11:$B$1105,'MONTHLY DATA'!$B90)</f>
        <v>383</v>
      </c>
      <c r="AA90" s="197">
        <f t="shared" ref="AA90" si="231">Z90/Z89-1</f>
        <v>-2.5755166931637485E-2</v>
      </c>
      <c r="AB90" s="51">
        <f>AVERAGEIFS('WEEKLY DATA'!AB$11:AB$1105,'WEEKLY DATA'!$A$11:$A$1105,'MONTHLY DATA'!$A90,'WEEKLY DATA'!$B$11:$B$1105,'MONTHLY DATA'!$B90)</f>
        <v>403</v>
      </c>
      <c r="AC90" s="51">
        <f>AVERAGEIFS('WEEKLY DATA'!AC$11:AC$1105,'WEEKLY DATA'!$A$11:$A$1105,'MONTHLY DATA'!$A90,'WEEKLY DATA'!$B$11:$B$1105,'MONTHLY DATA'!$B90)</f>
        <v>483</v>
      </c>
      <c r="AD90" s="51">
        <f>AVERAGEIFS('WEEKLY DATA'!AD$11:AD$1105,'WEEKLY DATA'!$A$11:$A$1105,'MONTHLY DATA'!$A90,'WEEKLY DATA'!$B$11:$B$1105,'MONTHLY DATA'!$B90)</f>
        <v>443</v>
      </c>
      <c r="AE90" s="197">
        <f t="shared" ref="AE90" si="232">AD90/AD89-1</f>
        <v>-2.7709190672153605E-2</v>
      </c>
      <c r="AF90" s="51">
        <f>AVERAGEIFS('WEEKLY DATA'!AF$11:AF$1105,'WEEKLY DATA'!$A$11:$A$1105,'MONTHLY DATA'!$A90,'WEEKLY DATA'!$B$11:$B$1105,'MONTHLY DATA'!$B90)</f>
        <v>170</v>
      </c>
      <c r="AG90" s="51">
        <f>AVERAGEIFS('WEEKLY DATA'!AG$11:AG$1105,'WEEKLY DATA'!$A$11:$A$1105,'MONTHLY DATA'!$A90,'WEEKLY DATA'!$B$11:$B$1105,'MONTHLY DATA'!$B90)</f>
        <v>270</v>
      </c>
      <c r="AH90" s="51">
        <f>AVERAGEIFS('WEEKLY DATA'!AH$11:AH$1105,'WEEKLY DATA'!$A$11:$A$1105,'MONTHLY DATA'!$A90,'WEEKLY DATA'!$B$11:$B$1105,'MONTHLY DATA'!$B90)</f>
        <v>220</v>
      </c>
      <c r="AI90" s="197">
        <f t="shared" ref="AI90" si="233">AH90/AH89-1</f>
        <v>0</v>
      </c>
      <c r="AJ90" s="51">
        <f>AVERAGEIFS('WEEKLY DATA'!AJ$11:AJ$1105,'WEEKLY DATA'!$A$11:$A$1105,'MONTHLY DATA'!$A90,'WEEKLY DATA'!$B$11:$B$1105,'MONTHLY DATA'!$B90)</f>
        <v>253</v>
      </c>
      <c r="AK90" s="51">
        <f>AVERAGEIFS('WEEKLY DATA'!AK$11:AK$1105,'WEEKLY DATA'!$A$11:$A$1105,'MONTHLY DATA'!$A90,'WEEKLY DATA'!$B$11:$B$1105,'MONTHLY DATA'!$B90)</f>
        <v>313</v>
      </c>
      <c r="AL90" s="51">
        <f>AVERAGEIFS('WEEKLY DATA'!AL$11:AL$1105,'WEEKLY DATA'!$A$11:$A$1105,'MONTHLY DATA'!$A90,'WEEKLY DATA'!$B$11:$B$1105,'MONTHLY DATA'!$B90)</f>
        <v>283</v>
      </c>
      <c r="AM90" s="197">
        <f t="shared" ref="AM90" si="234">AL90/AL89-1</f>
        <v>-4.6736842105263188E-2</v>
      </c>
      <c r="AN90" s="51">
        <f>AVERAGEIFS('WEEKLY DATA'!AN$11:AN$1105,'WEEKLY DATA'!$A$11:$A$1105,'MONTHLY DATA'!$A90,'WEEKLY DATA'!$B$11:$B$1105,'MONTHLY DATA'!$B90)</f>
        <v>526</v>
      </c>
      <c r="AO90" s="51">
        <f>AVERAGEIFS('WEEKLY DATA'!AO$11:AO$1105,'WEEKLY DATA'!$A$11:$A$1105,'MONTHLY DATA'!$A90,'WEEKLY DATA'!$B$11:$B$1105,'MONTHLY DATA'!$B90)</f>
        <v>606</v>
      </c>
      <c r="AP90" s="51">
        <f>AVERAGEIFS('WEEKLY DATA'!AP$11:AP$1105,'WEEKLY DATA'!$A$11:$A$1105,'MONTHLY DATA'!$A90,'WEEKLY DATA'!$B$11:$B$1105,'MONTHLY DATA'!$B90)</f>
        <v>566</v>
      </c>
      <c r="AQ90" s="197">
        <f t="shared" ref="AQ90" si="235">AP90/AP89-1</f>
        <v>-5.5683003128258579E-2</v>
      </c>
      <c r="AR90" s="51">
        <f>AVERAGEIFS('WEEKLY DATA'!AR$11:AR$1105,'WEEKLY DATA'!$A$11:$A$1105,'MONTHLY DATA'!$A90,'WEEKLY DATA'!$B$11:$B$1105,'MONTHLY DATA'!$B90)</f>
        <v>536</v>
      </c>
      <c r="AS90" s="51">
        <f>AVERAGEIFS('WEEKLY DATA'!AS$11:AS$1105,'WEEKLY DATA'!$A$11:$A$1105,'MONTHLY DATA'!$A90,'WEEKLY DATA'!$B$11:$B$1105,'MONTHLY DATA'!$B90)</f>
        <v>676</v>
      </c>
      <c r="AT90" s="51">
        <f>AVERAGEIFS('WEEKLY DATA'!AT$11:AT$1105,'WEEKLY DATA'!$A$11:$A$1105,'MONTHLY DATA'!$A90,'WEEKLY DATA'!$B$11:$B$1105,'MONTHLY DATA'!$B90)</f>
        <v>606</v>
      </c>
      <c r="AU90" s="197">
        <f t="shared" ref="AU90" si="236">AT90/AT89-1</f>
        <v>-5.2199413489736113E-2</v>
      </c>
      <c r="AV90" s="51">
        <f>AVERAGEIFS('WEEKLY DATA'!AV$11:AV$1105,'WEEKLY DATA'!$A$11:$A$1105,'MONTHLY DATA'!$A90,'WEEKLY DATA'!$B$11:$B$1105,'MONTHLY DATA'!$B90)</f>
        <v>190</v>
      </c>
      <c r="AW90" s="51">
        <f>AVERAGEIFS('WEEKLY DATA'!AW$11:AW$1105,'WEEKLY DATA'!$A$11:$A$1105,'MONTHLY DATA'!$A90,'WEEKLY DATA'!$B$11:$B$1105,'MONTHLY DATA'!$B90)</f>
        <v>270</v>
      </c>
      <c r="AX90" s="51">
        <f>AVERAGEIFS('WEEKLY DATA'!AX$11:AX$1105,'WEEKLY DATA'!$A$11:$A$1105,'MONTHLY DATA'!$A90,'WEEKLY DATA'!$B$11:$B$1105,'MONTHLY DATA'!$B90)</f>
        <v>230</v>
      </c>
      <c r="AY90" s="197">
        <f t="shared" ref="AY90" si="237">AX90/AX89-1</f>
        <v>-0.10679611650485432</v>
      </c>
      <c r="AZ90" s="51">
        <f>AVERAGEIFS('WEEKLY DATA'!AZ$11:AZ$1105,'WEEKLY DATA'!$A$11:$A$1105,'MONTHLY DATA'!$A90,'WEEKLY DATA'!$B$11:$B$1105,'MONTHLY DATA'!$B90)</f>
        <v>478</v>
      </c>
      <c r="BA90" s="51">
        <f>AVERAGEIFS('WEEKLY DATA'!BA$11:BA$1105,'WEEKLY DATA'!$A$11:$A$1105,'MONTHLY DATA'!$A90,'WEEKLY DATA'!$B$11:$B$1105,'MONTHLY DATA'!$B90)</f>
        <v>578</v>
      </c>
      <c r="BB90" s="51">
        <f>AVERAGEIFS('WEEKLY DATA'!BB$11:BB$1105,'WEEKLY DATA'!$A$11:$A$1105,'MONTHLY DATA'!$A90,'WEEKLY DATA'!$B$11:$B$1105,'MONTHLY DATA'!$B90)</f>
        <v>528</v>
      </c>
      <c r="BC90" s="197">
        <f t="shared" ref="BC90" si="238">BB90/BB89-1</f>
        <v>-8.8673139158575998E-2</v>
      </c>
      <c r="BD90" s="51">
        <f>AVERAGEIFS('WEEKLY DATA'!BD$11:BD$1105,'WEEKLY DATA'!$A$11:$A$1105,'MONTHLY DATA'!$A90,'WEEKLY DATA'!$B$11:$B$1105,'MONTHLY DATA'!$B90)</f>
        <v>602</v>
      </c>
      <c r="BE90" s="51">
        <f>AVERAGEIFS('WEEKLY DATA'!BE$11:BE$1105,'WEEKLY DATA'!$A$11:$A$1105,'MONTHLY DATA'!$A90,'WEEKLY DATA'!$B$11:$B$1105,'MONTHLY DATA'!$B90)</f>
        <v>722</v>
      </c>
      <c r="BF90" s="51">
        <f>AVERAGEIFS('WEEKLY DATA'!BF$11:BF$1105,'WEEKLY DATA'!$A$11:$A$1105,'MONTHLY DATA'!$A90,'WEEKLY DATA'!$B$11:$B$1105,'MONTHLY DATA'!$B90)</f>
        <v>662</v>
      </c>
      <c r="BG90" s="197">
        <f t="shared" ref="BG90" si="239">BF90/BF89-1</f>
        <v>-3.9709882139619235E-2</v>
      </c>
      <c r="BH90" s="51">
        <f>AVERAGEIFS('WEEKLY DATA'!BH$11:BH$1105,'WEEKLY DATA'!$A$11:$A$1105,'MONTHLY DATA'!$A90,'WEEKLY DATA'!$B$11:$B$1105,'MONTHLY DATA'!$B90)</f>
        <v>612</v>
      </c>
      <c r="BI90" s="51">
        <f>AVERAGEIFS('WEEKLY DATA'!BI$11:BI$1105,'WEEKLY DATA'!$A$11:$A$1105,'MONTHLY DATA'!$A90,'WEEKLY DATA'!$B$11:$B$1105,'MONTHLY DATA'!$B90)</f>
        <v>752</v>
      </c>
      <c r="BJ90" s="51">
        <f>AVERAGEIFS('WEEKLY DATA'!BJ$11:BJ$1105,'WEEKLY DATA'!$A$11:$A$1105,'MONTHLY DATA'!$A90,'WEEKLY DATA'!$B$11:$B$1105,'MONTHLY DATA'!$B90)</f>
        <v>682</v>
      </c>
      <c r="BK90" s="197">
        <f t="shared" ref="BK90" si="240">BJ90/BJ89-1</f>
        <v>-3.8590308370044069E-2</v>
      </c>
      <c r="BL90" s="51">
        <f>AVERAGEIFS('WEEKLY DATA'!BL$11:BL$1105,'WEEKLY DATA'!$A$11:$A$1105,'MONTHLY DATA'!$A90,'WEEKLY DATA'!$B$11:$B$1105,'MONTHLY DATA'!$B90)</f>
        <v>306</v>
      </c>
      <c r="BM90" s="51">
        <f>AVERAGEIFS('WEEKLY DATA'!BM$11:BM$1105,'WEEKLY DATA'!$A$11:$A$1105,'MONTHLY DATA'!$A90,'WEEKLY DATA'!$B$11:$B$1105,'MONTHLY DATA'!$B90)</f>
        <v>356</v>
      </c>
      <c r="BN90" s="51">
        <f>AVERAGEIFS('WEEKLY DATA'!BN$11:BN$1105,'WEEKLY DATA'!$A$11:$A$1105,'MONTHLY DATA'!$A90,'WEEKLY DATA'!$B$11:$B$1105,'MONTHLY DATA'!$B90)</f>
        <v>331</v>
      </c>
      <c r="BO90" s="197">
        <f t="shared" ref="BO90" si="241">BN90/BN89-1</f>
        <v>-6.0992907801418417E-2</v>
      </c>
      <c r="BP90" s="51">
        <f>AVERAGEIFS('WEEKLY DATA'!BP$11:BP$1105,'WEEKLY DATA'!$A$11:$A$1105,'MONTHLY DATA'!$A90,'WEEKLY DATA'!$B$11:$B$1105,'MONTHLY DATA'!$B90)</f>
        <v>580</v>
      </c>
      <c r="BQ90" s="51">
        <f>AVERAGEIFS('WEEKLY DATA'!BQ$11:BQ$1105,'WEEKLY DATA'!$A$11:$A$1105,'MONTHLY DATA'!$A90,'WEEKLY DATA'!$B$11:$B$1105,'MONTHLY DATA'!$B90)</f>
        <v>700</v>
      </c>
      <c r="BR90" s="51">
        <f>AVERAGEIFS('WEEKLY DATA'!BR$11:BR$1105,'WEEKLY DATA'!$A$11:$A$1105,'MONTHLY DATA'!$A90,'WEEKLY DATA'!$B$11:$B$1105,'MONTHLY DATA'!$B90)</f>
        <v>640</v>
      </c>
      <c r="BS90" s="197">
        <f t="shared" ref="BS90" si="242">BR90/BR89-1</f>
        <v>-5.7957681692732299E-2</v>
      </c>
      <c r="BT90" s="51">
        <f>AVERAGEIFS('WEEKLY DATA'!BT$11:BT$1105,'WEEKLY DATA'!$A$11:$A$1105,'MONTHLY DATA'!$A90,'WEEKLY DATA'!$B$11:$B$1105,'MONTHLY DATA'!$B90)</f>
        <v>544</v>
      </c>
      <c r="BU90" s="51">
        <f>AVERAGEIFS('WEEKLY DATA'!BU$11:BU$1105,'WEEKLY DATA'!$A$11:$A$1105,'MONTHLY DATA'!$A90,'WEEKLY DATA'!$B$11:$B$1105,'MONTHLY DATA'!$B90)</f>
        <v>664</v>
      </c>
      <c r="BV90" s="51">
        <f>AVERAGEIFS('WEEKLY DATA'!BV$11:BV$1105,'WEEKLY DATA'!$A$11:$A$1105,'MONTHLY DATA'!$A90,'WEEKLY DATA'!$B$11:$B$1105,'MONTHLY DATA'!$B90)</f>
        <v>604</v>
      </c>
      <c r="BW90" s="197">
        <f>BV90/BV89-1</f>
        <v>-7.3441994247363418E-2</v>
      </c>
      <c r="BX90" s="51">
        <f>AVERAGEIFS('WEEKLY DATA'!BX$11:BX$1105,'WEEKLY DATA'!$A$11:$A$1105,'MONTHLY DATA'!$A90,'WEEKLY DATA'!$B$11:$B$1105,'MONTHLY DATA'!$B90)</f>
        <v>560</v>
      </c>
      <c r="BY90" s="51">
        <f>AVERAGEIFS('WEEKLY DATA'!BY$11:BY$1105,'WEEKLY DATA'!$A$11:$A$1105,'MONTHLY DATA'!$A90,'WEEKLY DATA'!$B$11:$B$1105,'MONTHLY DATA'!$B90)</f>
        <v>720</v>
      </c>
      <c r="BZ90" s="51">
        <f>AVERAGEIFS('WEEKLY DATA'!BZ$11:BZ$1105,'WEEKLY DATA'!$A$11:$A$1105,'MONTHLY DATA'!$A90,'WEEKLY DATA'!$B$11:$B$1105,'MONTHLY DATA'!$B90)</f>
        <v>640</v>
      </c>
      <c r="CA90" s="197">
        <f t="shared" ref="CA90" si="243">BZ90/BZ89-1</f>
        <v>-6.1411549037580171E-2</v>
      </c>
      <c r="CB90" s="51">
        <f>AVERAGEIFS('WEEKLY DATA'!CB$11:CB$1105,'WEEKLY DATA'!$A$11:$A$1105,'MONTHLY DATA'!$A90,'WEEKLY DATA'!$B$11:$B$1105,'MONTHLY DATA'!$B90)</f>
        <v>154</v>
      </c>
      <c r="CC90" s="51">
        <f>AVERAGEIFS('WEEKLY DATA'!CC$11:CC$1105,'WEEKLY DATA'!$A$11:$A$1105,'MONTHLY DATA'!$A90,'WEEKLY DATA'!$B$11:$B$1105,'MONTHLY DATA'!$B90)</f>
        <v>254</v>
      </c>
      <c r="CD90" s="51">
        <f>AVERAGEIFS('WEEKLY DATA'!CD$11:CD$1105,'WEEKLY DATA'!$A$11:$A$1105,'MONTHLY DATA'!$A90,'WEEKLY DATA'!$B$11:$B$1105,'MONTHLY DATA'!$B90)</f>
        <v>204</v>
      </c>
      <c r="CE90" s="197">
        <f t="shared" ref="CE90" si="244">CD90/CD89-1</f>
        <v>-0.26486486486486482</v>
      </c>
      <c r="CF90" s="51">
        <f>AVERAGEIFS('WEEKLY DATA'!CF$11:CF$1105,'WEEKLY DATA'!$A$11:$A$1105,'MONTHLY DATA'!$A90,'WEEKLY DATA'!$B$11:$B$1105,'MONTHLY DATA'!$B90)</f>
        <v>485</v>
      </c>
      <c r="CG90" s="51">
        <f>AVERAGEIFS('WEEKLY DATA'!CG$11:CG$1105,'WEEKLY DATA'!$A$11:$A$1105,'MONTHLY DATA'!$A90,'WEEKLY DATA'!$B$11:$B$1105,'MONTHLY DATA'!$B90)</f>
        <v>665</v>
      </c>
      <c r="CH90" s="51">
        <f>AVERAGEIFS('WEEKLY DATA'!CH$11:CH$1105,'WEEKLY DATA'!$A$11:$A$1105,'MONTHLY DATA'!$A90,'WEEKLY DATA'!$B$11:$B$1105,'MONTHLY DATA'!$B90)</f>
        <v>575</v>
      </c>
      <c r="CI90" s="197">
        <f t="shared" ref="CI90" si="245">CH90/CH89-1</f>
        <v>-9.0009891196834779E-2</v>
      </c>
      <c r="CJ90" s="51">
        <f>AVERAGEIFS('WEEKLY DATA'!CJ$11:CJ$1105,'WEEKLY DATA'!$A$11:$A$1105,'MONTHLY DATA'!$A90,'WEEKLY DATA'!$B$11:$B$1105,'MONTHLY DATA'!$B90)</f>
        <v>574</v>
      </c>
      <c r="CK90" s="51">
        <f>AVERAGEIFS('WEEKLY DATA'!CK$11:CK$1105,'WEEKLY DATA'!$A$11:$A$1105,'MONTHLY DATA'!$A90,'WEEKLY DATA'!$B$11:$B$1105,'MONTHLY DATA'!$B90)</f>
        <v>724</v>
      </c>
      <c r="CL90" s="51">
        <f>AVERAGEIFS('WEEKLY DATA'!CL$11:CL$1105,'WEEKLY DATA'!$A$11:$A$1105,'MONTHLY DATA'!$A90,'WEEKLY DATA'!$B$11:$B$1105,'MONTHLY DATA'!$B90)</f>
        <v>649</v>
      </c>
      <c r="CM90" s="197">
        <f t="shared" ref="CM90" si="246">CL90/CL89-1</f>
        <v>-6.8699551569506689E-2</v>
      </c>
      <c r="CN90" s="51">
        <f>AVERAGEIFS('WEEKLY DATA'!CN$11:CN$1105,'WEEKLY DATA'!$A$11:$A$1105,'MONTHLY DATA'!$A90,'WEEKLY DATA'!$B$11:$B$1105,'MONTHLY DATA'!$B90)</f>
        <v>640</v>
      </c>
      <c r="CO90" s="51">
        <f>AVERAGEIFS('WEEKLY DATA'!CO$11:CO$1105,'WEEKLY DATA'!$A$11:$A$1105,'MONTHLY DATA'!$A90,'WEEKLY DATA'!$B$11:$B$1105,'MONTHLY DATA'!$B90)</f>
        <v>750</v>
      </c>
      <c r="CP90" s="51">
        <f>AVERAGEIFS('WEEKLY DATA'!CP$11:CP$1105,'WEEKLY DATA'!$A$11:$A$1105,'MONTHLY DATA'!$A90,'WEEKLY DATA'!$B$11:$B$1105,'MONTHLY DATA'!$B90)</f>
        <v>695</v>
      </c>
      <c r="CQ90" s="197">
        <f t="shared" ref="CQ90" si="247">CP90/CP89-1</f>
        <v>-5.6827820186598821E-2</v>
      </c>
      <c r="CR90" s="51">
        <f>AVERAGEIFS('WEEKLY DATA'!CR$11:CR$1105,'WEEKLY DATA'!$A$11:$A$1105,'MONTHLY DATA'!$A90,'WEEKLY DATA'!$B$11:$B$1105,'MONTHLY DATA'!$B90)</f>
        <v>194</v>
      </c>
      <c r="CS90" s="51">
        <f>AVERAGEIFS('WEEKLY DATA'!CS$11:CS$1105,'WEEKLY DATA'!$A$11:$A$1105,'MONTHLY DATA'!$A90,'WEEKLY DATA'!$B$11:$B$1105,'MONTHLY DATA'!$B90)</f>
        <v>304</v>
      </c>
      <c r="CT90" s="51">
        <f>AVERAGEIFS('WEEKLY DATA'!CT$11:CT$1105,'WEEKLY DATA'!$A$11:$A$1105,'MONTHLY DATA'!$A90,'WEEKLY DATA'!$B$11:$B$1105,'MONTHLY DATA'!$B90)</f>
        <v>249</v>
      </c>
      <c r="CU90" s="197">
        <f t="shared" ref="CU90" si="248">CT90/CT89-1</f>
        <v>-0.22790697674418603</v>
      </c>
      <c r="CV90" s="51">
        <f>AVERAGEIFS('WEEKLY DATA'!CV$11:CV$1105,'WEEKLY DATA'!$A$11:$A$1105,'MONTHLY DATA'!$A90,'WEEKLY DATA'!$B$11:$B$1105,'MONTHLY DATA'!$B90)</f>
        <v>535</v>
      </c>
      <c r="CW90" s="51">
        <f>AVERAGEIFS('WEEKLY DATA'!CW$11:CW$1105,'WEEKLY DATA'!$A$11:$A$1105,'MONTHLY DATA'!$A90,'WEEKLY DATA'!$B$11:$B$1105,'MONTHLY DATA'!$B90)</f>
        <v>695</v>
      </c>
      <c r="CX90" s="51">
        <f>AVERAGEIFS('WEEKLY DATA'!CX$11:CX$1105,'WEEKLY DATA'!$A$11:$A$1105,'MONTHLY DATA'!$A90,'WEEKLY DATA'!$B$11:$B$1105,'MONTHLY DATA'!$B90)</f>
        <v>615</v>
      </c>
      <c r="CY90" s="197">
        <f t="shared" ref="CY90" si="249">CX90/CX89-1</f>
        <v>-8.4651162790697621E-2</v>
      </c>
      <c r="CZ90" s="51">
        <f>AVERAGEIFS('WEEKLY DATA'!CZ$11:CZ$1105,'WEEKLY DATA'!$A$11:$A$1105,'MONTHLY DATA'!$A90,'WEEKLY DATA'!$B$11:$B$1105,'MONTHLY DATA'!$B90)</f>
        <v>554</v>
      </c>
      <c r="DA90" s="51">
        <f>AVERAGEIFS('WEEKLY DATA'!DA$11:DA$1105,'WEEKLY DATA'!$A$11:$A$1105,'MONTHLY DATA'!$A90,'WEEKLY DATA'!$B$11:$B$1105,'MONTHLY DATA'!$B90)</f>
        <v>714</v>
      </c>
      <c r="DB90" s="51">
        <f>AVERAGEIFS('WEEKLY DATA'!DB$11:DB$1105,'WEEKLY DATA'!$A$11:$A$1105,'MONTHLY DATA'!$A90,'WEEKLY DATA'!$B$11:$B$1105,'MONTHLY DATA'!$B90)</f>
        <v>634</v>
      </c>
      <c r="DC90" s="197">
        <f t="shared" ref="DC90" si="250">DB90/DB89-1</f>
        <v>-7.021081576535293E-2</v>
      </c>
      <c r="DD90" s="51">
        <f>AVERAGEIFS('WEEKLY DATA'!DD$11:DD$1105,'WEEKLY DATA'!$A$11:$A$1105,'MONTHLY DATA'!$A90,'WEEKLY DATA'!$B$11:$B$1105,'MONTHLY DATA'!$B90)</f>
        <v>570</v>
      </c>
      <c r="DE90" s="51">
        <f>AVERAGEIFS('WEEKLY DATA'!DE$11:DE$1105,'WEEKLY DATA'!$A$11:$A$1105,'MONTHLY DATA'!$A90,'WEEKLY DATA'!$B$11:$B$1105,'MONTHLY DATA'!$B90)</f>
        <v>730</v>
      </c>
      <c r="DF90" s="51">
        <f>AVERAGEIFS('WEEKLY DATA'!DF$11:DF$1105,'WEEKLY DATA'!$A$11:$A$1105,'MONTHLY DATA'!$A90,'WEEKLY DATA'!$B$11:$B$1105,'MONTHLY DATA'!$B90)</f>
        <v>650</v>
      </c>
      <c r="DG90" s="197">
        <f t="shared" ref="DG90" si="251">DF90/DF89-1</f>
        <v>-6.0523938572719094E-2</v>
      </c>
      <c r="DH90" s="51">
        <f>AVERAGEIFS('WEEKLY DATA'!DH$11:DH$1105,'WEEKLY DATA'!$A$11:$A$1105,'MONTHLY DATA'!$A90,'WEEKLY DATA'!$B$11:$B$1105,'MONTHLY DATA'!$B90)</f>
        <v>184</v>
      </c>
      <c r="DI90" s="51">
        <f>AVERAGEIFS('WEEKLY DATA'!DI$11:DI$1105,'WEEKLY DATA'!$A$11:$A$1105,'MONTHLY DATA'!$A90,'WEEKLY DATA'!$B$11:$B$1105,'MONTHLY DATA'!$B90)</f>
        <v>274</v>
      </c>
      <c r="DJ90" s="51">
        <f>AVERAGEIFS('WEEKLY DATA'!DJ$11:DJ$1105,'WEEKLY DATA'!$A$11:$A$1105,'MONTHLY DATA'!$A90,'WEEKLY DATA'!$B$11:$B$1105,'MONTHLY DATA'!$B90)</f>
        <v>229</v>
      </c>
      <c r="DK90" s="197">
        <f t="shared" ref="DK90" si="252">DJ90/DJ89-1</f>
        <v>-0.24297520661157024</v>
      </c>
      <c r="DL90" s="51">
        <f>AVERAGEIFS('WEEKLY DATA'!DL$11:DL$1105,'WEEKLY DATA'!$A$11:$A$1105,'MONTHLY DATA'!$A90,'WEEKLY DATA'!$B$11:$B$1105,'MONTHLY DATA'!$B90)</f>
        <v>528</v>
      </c>
      <c r="DM90" s="51">
        <f>AVERAGEIFS('WEEKLY DATA'!DM$11:DM$1105,'WEEKLY DATA'!$A$11:$A$1105,'MONTHLY DATA'!$A90,'WEEKLY DATA'!$B$11:$B$1105,'MONTHLY DATA'!$B90)</f>
        <v>632</v>
      </c>
      <c r="DN90" s="51">
        <f>AVERAGEIFS('WEEKLY DATA'!DN$11:DN$1105,'WEEKLY DATA'!$A$11:$A$1105,'MONTHLY DATA'!$A90,'WEEKLY DATA'!$B$11:$B$1105,'MONTHLY DATA'!$B90)</f>
        <v>580</v>
      </c>
      <c r="DO90" s="197">
        <f t="shared" ref="DO90" si="253">DN90/DN89-1</f>
        <v>-8.9303238469087387E-2</v>
      </c>
      <c r="DP90" s="51">
        <f>AVERAGEIFS('WEEKLY DATA'!DP$11:DP$1105,'WEEKLY DATA'!$A$11:$A$1105,'MONTHLY DATA'!$A90,'WEEKLY DATA'!$B$11:$B$1105,'MONTHLY DATA'!$B90)</f>
        <v>571.5</v>
      </c>
      <c r="DQ90" s="51">
        <f>AVERAGEIFS('WEEKLY DATA'!DQ$11:DQ$1105,'WEEKLY DATA'!$A$11:$A$1105,'MONTHLY DATA'!$A90,'WEEKLY DATA'!$B$11:$B$1105,'MONTHLY DATA'!$B90)</f>
        <v>721.5</v>
      </c>
      <c r="DR90" s="51">
        <f>AVERAGEIFS('WEEKLY DATA'!DR$11:DR$1105,'WEEKLY DATA'!$A$11:$A$1105,'MONTHLY DATA'!$A90,'WEEKLY DATA'!$B$11:$B$1105,'MONTHLY DATA'!$B90)</f>
        <v>646.5</v>
      </c>
      <c r="DS90" s="197">
        <f t="shared" ref="DS90" si="254">DR90/DR89-1</f>
        <v>-4.4875346260387805E-2</v>
      </c>
      <c r="DT90" s="51">
        <f>AVERAGEIFS('WEEKLY DATA'!DT$11:DT$1105,'WEEKLY DATA'!$A$11:$A$1105,'MONTHLY DATA'!$A90,'WEEKLY DATA'!$B$11:$B$1105,'MONTHLY DATA'!$B90)</f>
        <v>587.5</v>
      </c>
      <c r="DU90" s="51">
        <f>AVERAGEIFS('WEEKLY DATA'!DU$11:DU$1105,'WEEKLY DATA'!$A$11:$A$1105,'MONTHLY DATA'!$A90,'WEEKLY DATA'!$B$11:$B$1105,'MONTHLY DATA'!$B90)</f>
        <v>735.5</v>
      </c>
      <c r="DV90" s="51">
        <f>AVERAGEIFS('WEEKLY DATA'!DV$11:DV$1105,'WEEKLY DATA'!$A$11:$A$1105,'MONTHLY DATA'!$A90,'WEEKLY DATA'!$B$11:$B$1105,'MONTHLY DATA'!$B90)</f>
        <v>661.5</v>
      </c>
      <c r="DW90" s="197">
        <f t="shared" ref="DW90" si="255">DV90/DV89-1</f>
        <v>-4.0435176790571181E-2</v>
      </c>
      <c r="DX90" s="51">
        <f>AVERAGEIFS('WEEKLY DATA'!DX$11:DX$1105,'WEEKLY DATA'!$A$11:$A$1105,'MONTHLY DATA'!$A90,'WEEKLY DATA'!$B$11:$B$1105,'MONTHLY DATA'!$B90)</f>
        <v>214</v>
      </c>
      <c r="DY90" s="51">
        <f>AVERAGEIFS('WEEKLY DATA'!DY$11:DY$1105,'WEEKLY DATA'!$A$11:$A$1105,'MONTHLY DATA'!$A90,'WEEKLY DATA'!$B$11:$B$1105,'MONTHLY DATA'!$B90)</f>
        <v>284</v>
      </c>
      <c r="DZ90" s="51">
        <f>AVERAGEIFS('WEEKLY DATA'!DZ$11:DZ$1105,'WEEKLY DATA'!$A$11:$A$1105,'MONTHLY DATA'!$A90,'WEEKLY DATA'!$B$11:$B$1105,'MONTHLY DATA'!$B90)</f>
        <v>249</v>
      </c>
      <c r="EA90" s="197">
        <f t="shared" ref="EA90" si="256">DZ90/DZ89-1</f>
        <v>-0.17685950413223139</v>
      </c>
      <c r="EB90" s="51">
        <f>AVERAGEIFS('WEEKLY DATA'!EB$11:EB$1105,'WEEKLY DATA'!$A$11:$A$1105,'MONTHLY DATA'!$A90,'WEEKLY DATA'!$B$11:$B$1105,'MONTHLY DATA'!$B90)</f>
        <v>569.5</v>
      </c>
      <c r="EC90" s="51">
        <f>AVERAGEIFS('WEEKLY DATA'!EC$11:EC$1105,'WEEKLY DATA'!$A$11:$A$1105,'MONTHLY DATA'!$A90,'WEEKLY DATA'!$B$11:$B$1105,'MONTHLY DATA'!$B90)</f>
        <v>679.5</v>
      </c>
      <c r="ED90" s="51">
        <f>AVERAGEIFS('WEEKLY DATA'!ED$11:ED$1105,'WEEKLY DATA'!$A$11:$A$1105,'MONTHLY DATA'!$A90,'WEEKLY DATA'!$B$11:$B$1105,'MONTHLY DATA'!$B90)</f>
        <v>624.5</v>
      </c>
      <c r="EE90" s="197">
        <f t="shared" ref="EE90" si="257">ED90/ED89-1</f>
        <v>-6.1784037558685445E-2</v>
      </c>
      <c r="EF90" s="51">
        <f>AVERAGEIFS('WEEKLY DATA'!EF$11:EF$1105,'WEEKLY DATA'!$A$11:$A$1105,'MONTHLY DATA'!$A90,'WEEKLY DATA'!$B$11:$B$1105,'MONTHLY DATA'!$B90)</f>
        <v>415</v>
      </c>
      <c r="EG90" s="51">
        <f>AVERAGEIFS('WEEKLY DATA'!EG$11:EG$1105,'WEEKLY DATA'!$A$11:$A$1105,'MONTHLY DATA'!$A90,'WEEKLY DATA'!$B$11:$B$1105,'MONTHLY DATA'!$B90)</f>
        <v>545</v>
      </c>
      <c r="EH90" s="51">
        <f>AVERAGEIFS('WEEKLY DATA'!EH$11:EH$1105,'WEEKLY DATA'!$A$11:$A$1105,'MONTHLY DATA'!$A90,'WEEKLY DATA'!$B$11:$B$1105,'MONTHLY DATA'!$B90)</f>
        <v>480</v>
      </c>
      <c r="EI90" s="197">
        <f t="shared" ref="EI90" si="258">EH90/EH89-1</f>
        <v>-9.0322580645161299E-3</v>
      </c>
      <c r="EJ90" s="51">
        <f>AVERAGEIFS('WEEKLY DATA'!EJ$11:EJ$1105,'WEEKLY DATA'!$A$11:$A$1105,'MONTHLY DATA'!$A90,'WEEKLY DATA'!$B$11:$B$1105,'MONTHLY DATA'!$B90)</f>
        <v>425</v>
      </c>
      <c r="EK90" s="51">
        <f>AVERAGEIFS('WEEKLY DATA'!EK$11:EK$1105,'WEEKLY DATA'!$A$11:$A$1105,'MONTHLY DATA'!$A90,'WEEKLY DATA'!$B$11:$B$1105,'MONTHLY DATA'!$B90)</f>
        <v>495</v>
      </c>
      <c r="EL90" s="51">
        <f>AVERAGEIFS('WEEKLY DATA'!EL$11:EL$1105,'WEEKLY DATA'!$A$11:$A$1105,'MONTHLY DATA'!$A90,'WEEKLY DATA'!$B$11:$B$1105,'MONTHLY DATA'!$B90)</f>
        <v>460</v>
      </c>
      <c r="EM90" s="197">
        <f t="shared" ref="EM90" si="259">EL90/EL89-1</f>
        <v>-9.421265141319024E-3</v>
      </c>
      <c r="EN90" s="51">
        <f>AVERAGEIFS('WEEKLY DATA'!EN$11:EN$1105,'WEEKLY DATA'!$A$11:$A$1105,'MONTHLY DATA'!$A90,'WEEKLY DATA'!$B$11:$B$1105,'MONTHLY DATA'!$B90)</f>
        <v>200</v>
      </c>
      <c r="EO90" s="51">
        <f>AVERAGEIFS('WEEKLY DATA'!EO$11:EO$1105,'WEEKLY DATA'!$A$11:$A$1105,'MONTHLY DATA'!$A90,'WEEKLY DATA'!$B$11:$B$1105,'MONTHLY DATA'!$B90)</f>
        <v>280</v>
      </c>
      <c r="EP90" s="51">
        <f>AVERAGEIFS('WEEKLY DATA'!EP$11:EP$1105,'WEEKLY DATA'!$A$11:$A$1105,'MONTHLY DATA'!$A90,'WEEKLY DATA'!$B$11:$B$1105,'MONTHLY DATA'!$B90)</f>
        <v>240</v>
      </c>
      <c r="EQ90" s="197">
        <f t="shared" ref="EQ90" si="260">EP90/EP89-1</f>
        <v>0</v>
      </c>
      <c r="ER90" s="78"/>
      <c r="ES90" s="55"/>
      <c r="ET90" s="58"/>
      <c r="EU90" s="70"/>
      <c r="EV90" s="51">
        <f>AVERAGEIFS('WEEKLY DATA'!EV$11:EV$1105,'WEEKLY DATA'!$A$11:$A$1105,'MONTHLY DATA'!$A90,'WEEKLY DATA'!$B$11:$B$1105,'MONTHLY DATA'!$B90)</f>
        <v>230</v>
      </c>
      <c r="EW90" s="51">
        <f>AVERAGEIFS('WEEKLY DATA'!EW$11:EW$1105,'WEEKLY DATA'!$A$11:$A$1105,'MONTHLY DATA'!$A90,'WEEKLY DATA'!$B$11:$B$1105,'MONTHLY DATA'!$B90)</f>
        <v>310</v>
      </c>
      <c r="EX90" s="51">
        <f>AVERAGEIFS('WEEKLY DATA'!EX$11:EX$1105,'WEEKLY DATA'!$A$11:$A$1105,'MONTHLY DATA'!$A90,'WEEKLY DATA'!$B$11:$B$1105,'MONTHLY DATA'!$B90)</f>
        <v>270</v>
      </c>
      <c r="EY90" s="197">
        <f t="shared" ref="EY90" si="261">EX90/EX89-1</f>
        <v>-4.0000000000000036E-2</v>
      </c>
      <c r="EZ90" s="51">
        <f>AVERAGEIFS('WEEKLY DATA'!EZ$11:EZ$1105,'WEEKLY DATA'!$A$11:$A$1105,'MONTHLY DATA'!$A90,'WEEKLY DATA'!$B$11:$B$1105,'MONTHLY DATA'!$B90)</f>
        <v>400</v>
      </c>
      <c r="FA90" s="51">
        <f>AVERAGEIFS('WEEKLY DATA'!FA$11:FA$1105,'WEEKLY DATA'!$A$11:$A$1105,'MONTHLY DATA'!$A90,'WEEKLY DATA'!$B$11:$B$1105,'MONTHLY DATA'!$B90)</f>
        <v>500</v>
      </c>
      <c r="FB90" s="51">
        <f>AVERAGEIFS('WEEKLY DATA'!FB$11:FB$1105,'WEEKLY DATA'!$A$11:$A$1105,'MONTHLY DATA'!$A90,'WEEKLY DATA'!$B$11:$B$1105,'MONTHLY DATA'!$B90)</f>
        <v>450</v>
      </c>
      <c r="FC90" s="197">
        <f t="shared" ref="FC90" si="262">FB90/FB89-1</f>
        <v>0</v>
      </c>
      <c r="FD90" s="51">
        <f>AVERAGEIFS('WEEKLY DATA'!FD$11:FD$1105,'WEEKLY DATA'!$A$11:$A$1105,'MONTHLY DATA'!$A90,'WEEKLY DATA'!$B$11:$B$1105,'MONTHLY DATA'!$B90)</f>
        <v>130</v>
      </c>
      <c r="FE90" s="51">
        <f>AVERAGEIFS('WEEKLY DATA'!FE$11:FE$1105,'WEEKLY DATA'!$A$11:$A$1105,'MONTHLY DATA'!$A90,'WEEKLY DATA'!$B$11:$B$1105,'MONTHLY DATA'!$B90)</f>
        <v>190</v>
      </c>
      <c r="FF90" s="51">
        <f>AVERAGEIFS('WEEKLY DATA'!FF$11:FF$1105,'WEEKLY DATA'!$A$11:$A$1105,'MONTHLY DATA'!$A90,'WEEKLY DATA'!$B$11:$B$1105,'MONTHLY DATA'!$B90)</f>
        <v>160</v>
      </c>
      <c r="FG90" s="197">
        <f t="shared" ref="FG90" si="263">FF90/FF89-1</f>
        <v>1.5873015873015817E-2</v>
      </c>
      <c r="FH90" s="51">
        <f>AVERAGEIFS('WEEKLY DATA'!FH$11:FH$1105,'WEEKLY DATA'!$A$11:$A$1105,'MONTHLY DATA'!$A90,'WEEKLY DATA'!$B$11:$B$1105,'MONTHLY DATA'!$B90)</f>
        <v>300</v>
      </c>
      <c r="FI90" s="51">
        <f>AVERAGEIFS('WEEKLY DATA'!FI$11:FI$1105,'WEEKLY DATA'!$A$11:$A$1105,'MONTHLY DATA'!$A90,'WEEKLY DATA'!$B$11:$B$1105,'MONTHLY DATA'!$B90)</f>
        <v>350</v>
      </c>
      <c r="FJ90" s="51">
        <f>AVERAGEIFS('WEEKLY DATA'!FJ$11:FJ$1105,'WEEKLY DATA'!$A$11:$A$1105,'MONTHLY DATA'!$A90,'WEEKLY DATA'!$B$11:$B$1105,'MONTHLY DATA'!$B90)</f>
        <v>325</v>
      </c>
      <c r="FK90" s="197">
        <f t="shared" ref="FK90" si="264">FJ90/FJ89-1</f>
        <v>0</v>
      </c>
      <c r="FL90" s="51">
        <f>AVERAGEIFS('WEEKLY DATA'!FL$11:FL$1105,'WEEKLY DATA'!$A$11:$A$1105,'MONTHLY DATA'!$A90,'WEEKLY DATA'!$B$11:$B$1105,'MONTHLY DATA'!$B90)</f>
        <v>325</v>
      </c>
      <c r="FM90" s="51">
        <f>AVERAGEIFS('WEEKLY DATA'!FM$11:FM$1105,'WEEKLY DATA'!$A$11:$A$1105,'MONTHLY DATA'!$A90,'WEEKLY DATA'!$B$11:$B$1105,'MONTHLY DATA'!$B90)</f>
        <v>415</v>
      </c>
      <c r="FN90" s="51">
        <f>AVERAGEIFS('WEEKLY DATA'!FN$11:FN$1105,'WEEKLY DATA'!$A$11:$A$1105,'MONTHLY DATA'!$A90,'WEEKLY DATA'!$B$11:$B$1105,'MONTHLY DATA'!$B90)</f>
        <v>370</v>
      </c>
      <c r="FO90" s="197">
        <f t="shared" ref="FO90" si="265">FN90/FN89-1</f>
        <v>0</v>
      </c>
      <c r="FP90" s="51">
        <f>AVERAGEIFS('WEEKLY DATA'!FP$11:FP$1105,'WEEKLY DATA'!$A$11:$A$1105,'MONTHLY DATA'!$A90,'WEEKLY DATA'!$B$11:$B$1105,'MONTHLY DATA'!$B90)</f>
        <v>460</v>
      </c>
      <c r="FQ90" s="51">
        <f>AVERAGEIFS('WEEKLY DATA'!FQ$11:FQ$1105,'WEEKLY DATA'!$A$11:$A$1105,'MONTHLY DATA'!$A90,'WEEKLY DATA'!$B$11:$B$1105,'MONTHLY DATA'!$B90)</f>
        <v>540</v>
      </c>
      <c r="FR90" s="51">
        <f>AVERAGEIFS('WEEKLY DATA'!FR$11:FR$1105,'WEEKLY DATA'!$A$11:$A$1105,'MONTHLY DATA'!$A90,'WEEKLY DATA'!$B$11:$B$1105,'MONTHLY DATA'!$B90)</f>
        <v>500</v>
      </c>
      <c r="FS90" s="197">
        <f t="shared" ref="FS90" si="266">FR90/FR89-1</f>
        <v>0</v>
      </c>
      <c r="FT90" s="51">
        <f>AVERAGEIFS('WEEKLY DATA'!FT$11:FT$1105,'WEEKLY DATA'!$A$11:$A$1105,'MONTHLY DATA'!$A90,'WEEKLY DATA'!$B$11:$B$1105,'MONTHLY DATA'!$B90)</f>
        <v>130</v>
      </c>
      <c r="FU90" s="51">
        <f>AVERAGEIFS('WEEKLY DATA'!FU$11:FU$1105,'WEEKLY DATA'!$A$11:$A$1105,'MONTHLY DATA'!$A90,'WEEKLY DATA'!$B$11:$B$1105,'MONTHLY DATA'!$B90)</f>
        <v>190</v>
      </c>
      <c r="FV90" s="51">
        <f>AVERAGEIFS('WEEKLY DATA'!FV$11:FV$1105,'WEEKLY DATA'!$A$11:$A$1105,'MONTHLY DATA'!$A90,'WEEKLY DATA'!$B$11:$B$1105,'MONTHLY DATA'!$B90)</f>
        <v>160</v>
      </c>
      <c r="FW90" s="197">
        <f t="shared" ref="FW90" si="267">FV90/FV89-1</f>
        <v>0</v>
      </c>
      <c r="FX90" s="51">
        <f>AVERAGEIFS('WEEKLY DATA'!FX$11:FX$1105,'WEEKLY DATA'!$A$11:$A$1105,'MONTHLY DATA'!$A90,'WEEKLY DATA'!$B$11:$B$1105,'MONTHLY DATA'!$B90)</f>
        <v>270</v>
      </c>
      <c r="FY90" s="51">
        <f>AVERAGEIFS('WEEKLY DATA'!FY$11:FY$1105,'WEEKLY DATA'!$A$11:$A$1105,'MONTHLY DATA'!$A90,'WEEKLY DATA'!$B$11:$B$1105,'MONTHLY DATA'!$B90)</f>
        <v>330</v>
      </c>
      <c r="FZ90" s="51">
        <f>AVERAGEIFS('WEEKLY DATA'!FZ$11:FZ$1105,'WEEKLY DATA'!$A$11:$A$1105,'MONTHLY DATA'!$A90,'WEEKLY DATA'!$B$11:$B$1105,'MONTHLY DATA'!$B90)</f>
        <v>300</v>
      </c>
      <c r="GA90" s="197">
        <f t="shared" ref="GA90" si="268">FZ90/FZ89-1</f>
        <v>-6.25E-2</v>
      </c>
    </row>
    <row r="91" spans="1:202" s="34" customFormat="1" x14ac:dyDescent="0.35">
      <c r="A91" s="34">
        <f t="shared" si="46"/>
        <v>9</v>
      </c>
      <c r="B91" s="34">
        <f t="shared" si="47"/>
        <v>2025</v>
      </c>
      <c r="C91" s="196">
        <v>45901</v>
      </c>
      <c r="D91" s="51">
        <f>AVERAGEIFS('WEEKLY DATA'!D$11:D$1105,'WEEKLY DATA'!$A$11:$A$1105,'MONTHLY DATA'!$A91,'WEEKLY DATA'!$B$11:$B$1105,'MONTHLY DATA'!$B91)</f>
        <v>280</v>
      </c>
      <c r="E91" s="51">
        <f>AVERAGEIFS('WEEKLY DATA'!E$11:E$1105,'WEEKLY DATA'!$A$11:$A$1105,'MONTHLY DATA'!$A91,'WEEKLY DATA'!$B$11:$B$1105,'MONTHLY DATA'!$B91)</f>
        <v>400</v>
      </c>
      <c r="F91" s="51">
        <f>AVERAGEIFS('WEEKLY DATA'!F$11:F$1105,'WEEKLY DATA'!$A$11:$A$1105,'MONTHLY DATA'!$A91,'WEEKLY DATA'!$B$11:$B$1105,'MONTHLY DATA'!$B91)</f>
        <v>340</v>
      </c>
      <c r="G91" s="197">
        <f t="shared" ref="G91" si="269">F91/F90-1</f>
        <v>-0.38181818181818183</v>
      </c>
      <c r="H91" s="51">
        <f>AVERAGEIFS('WEEKLY DATA'!H$11:H$1105,'WEEKLY DATA'!$A$11:$A$1105,'MONTHLY DATA'!$A91,'WEEKLY DATA'!$B$11:$B$1105,'MONTHLY DATA'!$B91)</f>
        <v>330</v>
      </c>
      <c r="I91" s="51">
        <f>AVERAGEIFS('WEEKLY DATA'!I$11:I$1105,'WEEKLY DATA'!$A$11:$A$1105,'MONTHLY DATA'!$A91,'WEEKLY DATA'!$B$11:$B$1105,'MONTHLY DATA'!$B91)</f>
        <v>470</v>
      </c>
      <c r="J91" s="51">
        <f>AVERAGEIFS('WEEKLY DATA'!J$11:J$1105,'WEEKLY DATA'!$A$11:$A$1105,'MONTHLY DATA'!$A91,'WEEKLY DATA'!$B$11:$B$1105,'MONTHLY DATA'!$B91)</f>
        <v>400</v>
      </c>
      <c r="K91" s="197">
        <f t="shared" ref="K91" si="270">J91/J90-1</f>
        <v>-0.20792079207920788</v>
      </c>
      <c r="L91" s="51">
        <f>AVERAGEIFS('WEEKLY DATA'!L$11:L$1105,'WEEKLY DATA'!$A$11:$A$1105,'MONTHLY DATA'!$A91,'WEEKLY DATA'!$B$11:$B$1105,'MONTHLY DATA'!$B91)</f>
        <v>530</v>
      </c>
      <c r="M91" s="51">
        <f>AVERAGEIFS('WEEKLY DATA'!M$11:M$1105,'WEEKLY DATA'!$A$11:$A$1105,'MONTHLY DATA'!$A91,'WEEKLY DATA'!$B$11:$B$1105,'MONTHLY DATA'!$B91)</f>
        <v>670</v>
      </c>
      <c r="N91" s="51">
        <f>AVERAGEIFS('WEEKLY DATA'!N$11:N$1105,'WEEKLY DATA'!$A$11:$A$1105,'MONTHLY DATA'!$A91,'WEEKLY DATA'!$B$11:$B$1105,'MONTHLY DATA'!$B91)</f>
        <v>600</v>
      </c>
      <c r="O91" s="197">
        <f t="shared" ref="O91" si="271">N91/N90-1</f>
        <v>-1.1532125205930832E-2</v>
      </c>
      <c r="P91" s="51">
        <f>AVERAGEIFS('WEEKLY DATA'!P$11:P$1105,'WEEKLY DATA'!$A$11:$A$1105,'MONTHLY DATA'!$A91,'WEEKLY DATA'!$B$11:$B$1105,'MONTHLY DATA'!$B91)</f>
        <v>235</v>
      </c>
      <c r="Q91" s="51">
        <f>AVERAGEIFS('WEEKLY DATA'!Q$11:Q$1105,'WEEKLY DATA'!$A$11:$A$1105,'MONTHLY DATA'!$A91,'WEEKLY DATA'!$B$11:$B$1105,'MONTHLY DATA'!$B91)</f>
        <v>292.5</v>
      </c>
      <c r="R91" s="51">
        <f>AVERAGEIFS('WEEKLY DATA'!R$11:R$1105,'WEEKLY DATA'!$A$11:$A$1105,'MONTHLY DATA'!$A91,'WEEKLY DATA'!$B$11:$B$1105,'MONTHLY DATA'!$B91)</f>
        <v>263.75</v>
      </c>
      <c r="S91" s="197">
        <f t="shared" ref="S91" si="272">R91/R90-1</f>
        <v>-0.14366883116883122</v>
      </c>
      <c r="T91" s="51">
        <f>AVERAGEIFS('WEEKLY DATA'!T$11:T$1105,'WEEKLY DATA'!$A$11:$A$1105,'MONTHLY DATA'!$A91,'WEEKLY DATA'!$B$11:$B$1105,'MONTHLY DATA'!$B91)</f>
        <v>275</v>
      </c>
      <c r="U91" s="51">
        <f>AVERAGEIFS('WEEKLY DATA'!U$11:U$1105,'WEEKLY DATA'!$A$11:$A$1105,'MONTHLY DATA'!$A91,'WEEKLY DATA'!$B$11:$B$1105,'MONTHLY DATA'!$B91)</f>
        <v>340</v>
      </c>
      <c r="V91" s="51">
        <f>AVERAGEIFS('WEEKLY DATA'!V$11:V$1105,'WEEKLY DATA'!$A$11:$A$1105,'MONTHLY DATA'!$A91,'WEEKLY DATA'!$B$11:$B$1105,'MONTHLY DATA'!$B91)</f>
        <v>307.5</v>
      </c>
      <c r="W91" s="197">
        <f t="shared" ref="W91" si="273">V91/V90-1</f>
        <v>1.4851485148514865E-2</v>
      </c>
      <c r="X91" s="51">
        <f>AVERAGEIFS('WEEKLY DATA'!X$11:X$1105,'WEEKLY DATA'!$A$11:$A$1105,'MONTHLY DATA'!$A91,'WEEKLY DATA'!$B$11:$B$1105,'MONTHLY DATA'!$B91)</f>
        <v>300</v>
      </c>
      <c r="Y91" s="51">
        <f>AVERAGEIFS('WEEKLY DATA'!Y$11:Y$1105,'WEEKLY DATA'!$A$11:$A$1105,'MONTHLY DATA'!$A91,'WEEKLY DATA'!$B$11:$B$1105,'MONTHLY DATA'!$B91)</f>
        <v>400</v>
      </c>
      <c r="Z91" s="51">
        <f>AVERAGEIFS('WEEKLY DATA'!Z$11:Z$1105,'WEEKLY DATA'!$A$11:$A$1105,'MONTHLY DATA'!$A91,'WEEKLY DATA'!$B$11:$B$1105,'MONTHLY DATA'!$B91)</f>
        <v>350</v>
      </c>
      <c r="AA91" s="197">
        <f t="shared" ref="AA91" si="274">Z91/Z90-1</f>
        <v>-8.6161879895561344E-2</v>
      </c>
      <c r="AB91" s="51">
        <f>AVERAGEIFS('WEEKLY DATA'!AB$11:AB$1105,'WEEKLY DATA'!$A$11:$A$1105,'MONTHLY DATA'!$A91,'WEEKLY DATA'!$B$11:$B$1105,'MONTHLY DATA'!$B91)</f>
        <v>380</v>
      </c>
      <c r="AC91" s="51">
        <f>AVERAGEIFS('WEEKLY DATA'!AC$11:AC$1105,'WEEKLY DATA'!$A$11:$A$1105,'MONTHLY DATA'!$A91,'WEEKLY DATA'!$B$11:$B$1105,'MONTHLY DATA'!$B91)</f>
        <v>500</v>
      </c>
      <c r="AD91" s="51">
        <f>AVERAGEIFS('WEEKLY DATA'!AD$11:AD$1105,'WEEKLY DATA'!$A$11:$A$1105,'MONTHLY DATA'!$A91,'WEEKLY DATA'!$B$11:$B$1105,'MONTHLY DATA'!$B91)</f>
        <v>440</v>
      </c>
      <c r="AE91" s="197">
        <f t="shared" ref="AE91" si="275">AD91/AD90-1</f>
        <v>-6.7720090293453827E-3</v>
      </c>
      <c r="AF91" s="51">
        <f>AVERAGEIFS('WEEKLY DATA'!AF$11:AF$1105,'WEEKLY DATA'!$A$11:$A$1105,'MONTHLY DATA'!$A91,'WEEKLY DATA'!$B$11:$B$1105,'MONTHLY DATA'!$B91)</f>
        <v>155</v>
      </c>
      <c r="AG91" s="51">
        <f>AVERAGEIFS('WEEKLY DATA'!AG$11:AG$1105,'WEEKLY DATA'!$A$11:$A$1105,'MONTHLY DATA'!$A91,'WEEKLY DATA'!$B$11:$B$1105,'MONTHLY DATA'!$B91)</f>
        <v>255</v>
      </c>
      <c r="AH91" s="51">
        <f>AVERAGEIFS('WEEKLY DATA'!AH$11:AH$1105,'WEEKLY DATA'!$A$11:$A$1105,'MONTHLY DATA'!$A91,'WEEKLY DATA'!$B$11:$B$1105,'MONTHLY DATA'!$B91)</f>
        <v>205</v>
      </c>
      <c r="AI91" s="197">
        <f t="shared" ref="AI91" si="276">AH91/AH90-1</f>
        <v>-6.8181818181818232E-2</v>
      </c>
      <c r="AJ91" s="51">
        <f>AVERAGEIFS('WEEKLY DATA'!AJ$11:AJ$1105,'WEEKLY DATA'!$A$11:$A$1105,'MONTHLY DATA'!$A91,'WEEKLY DATA'!$B$11:$B$1105,'MONTHLY DATA'!$B91)</f>
        <v>250</v>
      </c>
      <c r="AK91" s="51">
        <f>AVERAGEIFS('WEEKLY DATA'!AK$11:AK$1105,'WEEKLY DATA'!$A$11:$A$1105,'MONTHLY DATA'!$A91,'WEEKLY DATA'!$B$11:$B$1105,'MONTHLY DATA'!$B91)</f>
        <v>310</v>
      </c>
      <c r="AL91" s="51">
        <f>AVERAGEIFS('WEEKLY DATA'!AL$11:AL$1105,'WEEKLY DATA'!$A$11:$A$1105,'MONTHLY DATA'!$A91,'WEEKLY DATA'!$B$11:$B$1105,'MONTHLY DATA'!$B91)</f>
        <v>280</v>
      </c>
      <c r="AM91" s="197">
        <f t="shared" ref="AM91" si="277">AL91/AL90-1</f>
        <v>-1.0600706713780883E-2</v>
      </c>
      <c r="AN91" s="51">
        <f>AVERAGEIFS('WEEKLY DATA'!AN$11:AN$1105,'WEEKLY DATA'!$A$11:$A$1105,'MONTHLY DATA'!$A91,'WEEKLY DATA'!$B$11:$B$1105,'MONTHLY DATA'!$B91)</f>
        <v>408.75</v>
      </c>
      <c r="AO91" s="51">
        <f>AVERAGEIFS('WEEKLY DATA'!AO$11:AO$1105,'WEEKLY DATA'!$A$11:$A$1105,'MONTHLY DATA'!$A91,'WEEKLY DATA'!$B$11:$B$1105,'MONTHLY DATA'!$B91)</f>
        <v>498.75</v>
      </c>
      <c r="AP91" s="51">
        <f>AVERAGEIFS('WEEKLY DATA'!AP$11:AP$1105,'WEEKLY DATA'!$A$11:$A$1105,'MONTHLY DATA'!$A91,'WEEKLY DATA'!$B$11:$B$1105,'MONTHLY DATA'!$B91)</f>
        <v>453.75</v>
      </c>
      <c r="AQ91" s="197">
        <f t="shared" ref="AQ91" si="278">AP91/AP90-1</f>
        <v>-0.19832155477031799</v>
      </c>
      <c r="AR91" s="51">
        <f>AVERAGEIFS('WEEKLY DATA'!AR$11:AR$1105,'WEEKLY DATA'!$A$11:$A$1105,'MONTHLY DATA'!$A91,'WEEKLY DATA'!$B$11:$B$1105,'MONTHLY DATA'!$B91)</f>
        <v>483.125</v>
      </c>
      <c r="AS91" s="51">
        <f>AVERAGEIFS('WEEKLY DATA'!AS$11:AS$1105,'WEEKLY DATA'!$A$11:$A$1105,'MONTHLY DATA'!$A91,'WEEKLY DATA'!$B$11:$B$1105,'MONTHLY DATA'!$B91)</f>
        <v>621.875</v>
      </c>
      <c r="AT91" s="51">
        <f>AVERAGEIFS('WEEKLY DATA'!AT$11:AT$1105,'WEEKLY DATA'!$A$11:$A$1105,'MONTHLY DATA'!$A91,'WEEKLY DATA'!$B$11:$B$1105,'MONTHLY DATA'!$B91)</f>
        <v>552.5</v>
      </c>
      <c r="AU91" s="197">
        <f t="shared" ref="AU91" si="279">AT91/AT90-1</f>
        <v>-8.8283828382838325E-2</v>
      </c>
      <c r="AV91" s="51">
        <f>AVERAGEIFS('WEEKLY DATA'!AV$11:AV$1105,'WEEKLY DATA'!$A$11:$A$1105,'MONTHLY DATA'!$A91,'WEEKLY DATA'!$B$11:$B$1105,'MONTHLY DATA'!$B91)</f>
        <v>115</v>
      </c>
      <c r="AW91" s="51">
        <f>AVERAGEIFS('WEEKLY DATA'!AW$11:AW$1105,'WEEKLY DATA'!$A$11:$A$1105,'MONTHLY DATA'!$A91,'WEEKLY DATA'!$B$11:$B$1105,'MONTHLY DATA'!$B91)</f>
        <v>180</v>
      </c>
      <c r="AX91" s="51">
        <f>AVERAGEIFS('WEEKLY DATA'!AX$11:AX$1105,'WEEKLY DATA'!$A$11:$A$1105,'MONTHLY DATA'!$A91,'WEEKLY DATA'!$B$11:$B$1105,'MONTHLY DATA'!$B91)</f>
        <v>147.5</v>
      </c>
      <c r="AY91" s="197">
        <f t="shared" ref="AY91" si="280">AX91/AX90-1</f>
        <v>-0.35869565217391308</v>
      </c>
      <c r="AZ91" s="51">
        <f>AVERAGEIFS('WEEKLY DATA'!AZ$11:AZ$1105,'WEEKLY DATA'!$A$11:$A$1105,'MONTHLY DATA'!$A91,'WEEKLY DATA'!$B$11:$B$1105,'MONTHLY DATA'!$B91)</f>
        <v>335</v>
      </c>
      <c r="BA91" s="51">
        <f>AVERAGEIFS('WEEKLY DATA'!BA$11:BA$1105,'WEEKLY DATA'!$A$11:$A$1105,'MONTHLY DATA'!$A91,'WEEKLY DATA'!$B$11:$B$1105,'MONTHLY DATA'!$B91)</f>
        <v>435</v>
      </c>
      <c r="BB91" s="51">
        <f>AVERAGEIFS('WEEKLY DATA'!BB$11:BB$1105,'WEEKLY DATA'!$A$11:$A$1105,'MONTHLY DATA'!$A91,'WEEKLY DATA'!$B$11:$B$1105,'MONTHLY DATA'!$B91)</f>
        <v>385</v>
      </c>
      <c r="BC91" s="197">
        <f t="shared" ref="BC91" si="281">BB91/BB90-1</f>
        <v>-0.27083333333333337</v>
      </c>
      <c r="BD91" s="51">
        <f>AVERAGEIFS('WEEKLY DATA'!BD$11:BD$1105,'WEEKLY DATA'!$A$11:$A$1105,'MONTHLY DATA'!$A91,'WEEKLY DATA'!$B$11:$B$1105,'MONTHLY DATA'!$B91)</f>
        <v>493.75</v>
      </c>
      <c r="BE91" s="51">
        <f>AVERAGEIFS('WEEKLY DATA'!BE$11:BE$1105,'WEEKLY DATA'!$A$11:$A$1105,'MONTHLY DATA'!$A91,'WEEKLY DATA'!$B$11:$B$1105,'MONTHLY DATA'!$B91)</f>
        <v>613.75</v>
      </c>
      <c r="BF91" s="51">
        <f>AVERAGEIFS('WEEKLY DATA'!BF$11:BF$1105,'WEEKLY DATA'!$A$11:$A$1105,'MONTHLY DATA'!$A91,'WEEKLY DATA'!$B$11:$B$1105,'MONTHLY DATA'!$B91)</f>
        <v>553.75</v>
      </c>
      <c r="BG91" s="197">
        <f t="shared" ref="BG91" si="282">BF91/BF90-1</f>
        <v>-0.16351963746223563</v>
      </c>
      <c r="BH91" s="51">
        <f>AVERAGEIFS('WEEKLY DATA'!BH$11:BH$1105,'WEEKLY DATA'!$A$11:$A$1105,'MONTHLY DATA'!$A91,'WEEKLY DATA'!$B$11:$B$1105,'MONTHLY DATA'!$B91)</f>
        <v>562.5</v>
      </c>
      <c r="BI91" s="51">
        <f>AVERAGEIFS('WEEKLY DATA'!BI$11:BI$1105,'WEEKLY DATA'!$A$11:$A$1105,'MONTHLY DATA'!$A91,'WEEKLY DATA'!$B$11:$B$1105,'MONTHLY DATA'!$B91)</f>
        <v>702.5</v>
      </c>
      <c r="BJ91" s="51">
        <f>AVERAGEIFS('WEEKLY DATA'!BJ$11:BJ$1105,'WEEKLY DATA'!$A$11:$A$1105,'MONTHLY DATA'!$A91,'WEEKLY DATA'!$B$11:$B$1105,'MONTHLY DATA'!$B91)</f>
        <v>632.5</v>
      </c>
      <c r="BK91" s="197">
        <f t="shared" ref="BK91" si="283">BJ91/BJ90-1</f>
        <v>-7.2580645161290369E-2</v>
      </c>
      <c r="BL91" s="51">
        <f>AVERAGEIFS('WEEKLY DATA'!BL$11:BL$1105,'WEEKLY DATA'!$A$11:$A$1105,'MONTHLY DATA'!$A91,'WEEKLY DATA'!$B$11:$B$1105,'MONTHLY DATA'!$B91)</f>
        <v>227.5</v>
      </c>
      <c r="BM91" s="51">
        <f>AVERAGEIFS('WEEKLY DATA'!BM$11:BM$1105,'WEEKLY DATA'!$A$11:$A$1105,'MONTHLY DATA'!$A91,'WEEKLY DATA'!$B$11:$B$1105,'MONTHLY DATA'!$B91)</f>
        <v>277.5</v>
      </c>
      <c r="BN91" s="51">
        <f>AVERAGEIFS('WEEKLY DATA'!BN$11:BN$1105,'WEEKLY DATA'!$A$11:$A$1105,'MONTHLY DATA'!$A91,'WEEKLY DATA'!$B$11:$B$1105,'MONTHLY DATA'!$B91)</f>
        <v>252.5</v>
      </c>
      <c r="BO91" s="197">
        <f t="shared" ref="BO91" si="284">BN91/BN90-1</f>
        <v>-0.23716012084592142</v>
      </c>
      <c r="BP91" s="51">
        <f>AVERAGEIFS('WEEKLY DATA'!BP$11:BP$1105,'WEEKLY DATA'!$A$11:$A$1105,'MONTHLY DATA'!$A91,'WEEKLY DATA'!$B$11:$B$1105,'MONTHLY DATA'!$B91)</f>
        <v>445</v>
      </c>
      <c r="BQ91" s="51">
        <f>AVERAGEIFS('WEEKLY DATA'!BQ$11:BQ$1105,'WEEKLY DATA'!$A$11:$A$1105,'MONTHLY DATA'!$A91,'WEEKLY DATA'!$B$11:$B$1105,'MONTHLY DATA'!$B91)</f>
        <v>565</v>
      </c>
      <c r="BR91" s="51">
        <f>AVERAGEIFS('WEEKLY DATA'!BR$11:BR$1105,'WEEKLY DATA'!$A$11:$A$1105,'MONTHLY DATA'!$A91,'WEEKLY DATA'!$B$11:$B$1105,'MONTHLY DATA'!$B91)</f>
        <v>505</v>
      </c>
      <c r="BS91" s="197">
        <f t="shared" ref="BS91" si="285">BR91/BR90-1</f>
        <v>-0.2109375</v>
      </c>
      <c r="BT91" s="51">
        <f>AVERAGEIFS('WEEKLY DATA'!BT$11:BT$1105,'WEEKLY DATA'!$A$11:$A$1105,'MONTHLY DATA'!$A91,'WEEKLY DATA'!$B$11:$B$1105,'MONTHLY DATA'!$B91)</f>
        <v>410</v>
      </c>
      <c r="BU91" s="51">
        <f>AVERAGEIFS('WEEKLY DATA'!BU$11:BU$1105,'WEEKLY DATA'!$A$11:$A$1105,'MONTHLY DATA'!$A91,'WEEKLY DATA'!$B$11:$B$1105,'MONTHLY DATA'!$B91)</f>
        <v>530</v>
      </c>
      <c r="BV91" s="51">
        <f>AVERAGEIFS('WEEKLY DATA'!BV$11:BV$1105,'WEEKLY DATA'!$A$11:$A$1105,'MONTHLY DATA'!$A91,'WEEKLY DATA'!$B$11:$B$1105,'MONTHLY DATA'!$B91)</f>
        <v>470</v>
      </c>
      <c r="BW91" s="197">
        <f>BV91/BV90-1</f>
        <v>-0.22185430463576161</v>
      </c>
      <c r="BX91" s="51">
        <f>AVERAGEIFS('WEEKLY DATA'!BX$11:BX$1105,'WEEKLY DATA'!$A$11:$A$1105,'MONTHLY DATA'!$A91,'WEEKLY DATA'!$B$11:$B$1105,'MONTHLY DATA'!$B91)</f>
        <v>468.75</v>
      </c>
      <c r="BY91" s="51">
        <f>AVERAGEIFS('WEEKLY DATA'!BY$11:BY$1105,'WEEKLY DATA'!$A$11:$A$1105,'MONTHLY DATA'!$A91,'WEEKLY DATA'!$B$11:$B$1105,'MONTHLY DATA'!$B91)</f>
        <v>628.75</v>
      </c>
      <c r="BZ91" s="51">
        <f>AVERAGEIFS('WEEKLY DATA'!BZ$11:BZ$1105,'WEEKLY DATA'!$A$11:$A$1105,'MONTHLY DATA'!$A91,'WEEKLY DATA'!$B$11:$B$1105,'MONTHLY DATA'!$B91)</f>
        <v>548.75</v>
      </c>
      <c r="CA91" s="197">
        <f t="shared" ref="CA91" si="286">BZ91/BZ90-1</f>
        <v>-0.142578125</v>
      </c>
      <c r="CB91" s="51">
        <f>AVERAGEIFS('WEEKLY DATA'!CB$11:CB$1105,'WEEKLY DATA'!$A$11:$A$1105,'MONTHLY DATA'!$A91,'WEEKLY DATA'!$B$11:$B$1105,'MONTHLY DATA'!$B91)</f>
        <v>92.5</v>
      </c>
      <c r="CC91" s="51">
        <f>AVERAGEIFS('WEEKLY DATA'!CC$11:CC$1105,'WEEKLY DATA'!$A$11:$A$1105,'MONTHLY DATA'!$A91,'WEEKLY DATA'!$B$11:$B$1105,'MONTHLY DATA'!$B91)</f>
        <v>122.5</v>
      </c>
      <c r="CD91" s="51">
        <f>AVERAGEIFS('WEEKLY DATA'!CD$11:CD$1105,'WEEKLY DATA'!$A$11:$A$1105,'MONTHLY DATA'!$A91,'WEEKLY DATA'!$B$11:$B$1105,'MONTHLY DATA'!$B91)</f>
        <v>107.5</v>
      </c>
      <c r="CE91" s="197">
        <f t="shared" ref="CE91" si="287">CD91/CD90-1</f>
        <v>-0.47303921568627449</v>
      </c>
      <c r="CF91" s="51">
        <f>AVERAGEIFS('WEEKLY DATA'!CF$11:CF$1105,'WEEKLY DATA'!$A$11:$A$1105,'MONTHLY DATA'!$A91,'WEEKLY DATA'!$B$11:$B$1105,'MONTHLY DATA'!$B91)</f>
        <v>312.5</v>
      </c>
      <c r="CG91" s="51">
        <f>AVERAGEIFS('WEEKLY DATA'!CG$11:CG$1105,'WEEKLY DATA'!$A$11:$A$1105,'MONTHLY DATA'!$A91,'WEEKLY DATA'!$B$11:$B$1105,'MONTHLY DATA'!$B91)</f>
        <v>477.5</v>
      </c>
      <c r="CH91" s="51">
        <f>AVERAGEIFS('WEEKLY DATA'!CH$11:CH$1105,'WEEKLY DATA'!$A$11:$A$1105,'MONTHLY DATA'!$A91,'WEEKLY DATA'!$B$11:$B$1105,'MONTHLY DATA'!$B91)</f>
        <v>395</v>
      </c>
      <c r="CI91" s="197">
        <f t="shared" ref="CI91" si="288">CH91/CH90-1</f>
        <v>-0.31304347826086953</v>
      </c>
      <c r="CJ91" s="51">
        <f>AVERAGEIFS('WEEKLY DATA'!CJ$11:CJ$1105,'WEEKLY DATA'!$A$11:$A$1105,'MONTHLY DATA'!$A91,'WEEKLY DATA'!$B$11:$B$1105,'MONTHLY DATA'!$B91)</f>
        <v>440</v>
      </c>
      <c r="CK91" s="51">
        <f>AVERAGEIFS('WEEKLY DATA'!CK$11:CK$1105,'WEEKLY DATA'!$A$11:$A$1105,'MONTHLY DATA'!$A91,'WEEKLY DATA'!$B$11:$B$1105,'MONTHLY DATA'!$B91)</f>
        <v>590</v>
      </c>
      <c r="CL91" s="51">
        <f>AVERAGEIFS('WEEKLY DATA'!CL$11:CL$1105,'WEEKLY DATA'!$A$11:$A$1105,'MONTHLY DATA'!$A91,'WEEKLY DATA'!$B$11:$B$1105,'MONTHLY DATA'!$B91)</f>
        <v>515</v>
      </c>
      <c r="CM91" s="197">
        <f t="shared" ref="CM91" si="289">CL91/CL90-1</f>
        <v>-0.2064714946070878</v>
      </c>
      <c r="CN91" s="51">
        <f>AVERAGEIFS('WEEKLY DATA'!CN$11:CN$1105,'WEEKLY DATA'!$A$11:$A$1105,'MONTHLY DATA'!$A91,'WEEKLY DATA'!$B$11:$B$1105,'MONTHLY DATA'!$B91)</f>
        <v>548.75</v>
      </c>
      <c r="CO91" s="51">
        <f>AVERAGEIFS('WEEKLY DATA'!CO$11:CO$1105,'WEEKLY DATA'!$A$11:$A$1105,'MONTHLY DATA'!$A91,'WEEKLY DATA'!$B$11:$B$1105,'MONTHLY DATA'!$B91)</f>
        <v>658.75</v>
      </c>
      <c r="CP91" s="51">
        <f>AVERAGEIFS('WEEKLY DATA'!CP$11:CP$1105,'WEEKLY DATA'!$A$11:$A$1105,'MONTHLY DATA'!$A91,'WEEKLY DATA'!$B$11:$B$1105,'MONTHLY DATA'!$B91)</f>
        <v>603.75</v>
      </c>
      <c r="CQ91" s="197">
        <f t="shared" ref="CQ91" si="290">CP91/CP90-1</f>
        <v>-0.13129496402877694</v>
      </c>
      <c r="CR91" s="51">
        <f>AVERAGEIFS('WEEKLY DATA'!CR$11:CR$1105,'WEEKLY DATA'!$A$11:$A$1105,'MONTHLY DATA'!$A91,'WEEKLY DATA'!$B$11:$B$1105,'MONTHLY DATA'!$B91)</f>
        <v>122.5</v>
      </c>
      <c r="CS91" s="51">
        <f>AVERAGEIFS('WEEKLY DATA'!CS$11:CS$1105,'WEEKLY DATA'!$A$11:$A$1105,'MONTHLY DATA'!$A91,'WEEKLY DATA'!$B$11:$B$1105,'MONTHLY DATA'!$B91)</f>
        <v>182.5</v>
      </c>
      <c r="CT91" s="51">
        <f>AVERAGEIFS('WEEKLY DATA'!CT$11:CT$1105,'WEEKLY DATA'!$A$11:$A$1105,'MONTHLY DATA'!$A91,'WEEKLY DATA'!$B$11:$B$1105,'MONTHLY DATA'!$B91)</f>
        <v>152.5</v>
      </c>
      <c r="CU91" s="197">
        <f t="shared" ref="CU91" si="291">CT91/CT90-1</f>
        <v>-0.3875502008032129</v>
      </c>
      <c r="CV91" s="51">
        <f>AVERAGEIFS('WEEKLY DATA'!CV$11:CV$1105,'WEEKLY DATA'!$A$11:$A$1105,'MONTHLY DATA'!$A91,'WEEKLY DATA'!$B$11:$B$1105,'MONTHLY DATA'!$B91)</f>
        <v>355</v>
      </c>
      <c r="CW91" s="51">
        <f>AVERAGEIFS('WEEKLY DATA'!CW$11:CW$1105,'WEEKLY DATA'!$A$11:$A$1105,'MONTHLY DATA'!$A91,'WEEKLY DATA'!$B$11:$B$1105,'MONTHLY DATA'!$B91)</f>
        <v>515</v>
      </c>
      <c r="CX91" s="51">
        <f>AVERAGEIFS('WEEKLY DATA'!CX$11:CX$1105,'WEEKLY DATA'!$A$11:$A$1105,'MONTHLY DATA'!$A91,'WEEKLY DATA'!$B$11:$B$1105,'MONTHLY DATA'!$B91)</f>
        <v>435</v>
      </c>
      <c r="CY91" s="197">
        <f t="shared" ref="CY91" si="292">CX91/CX90-1</f>
        <v>-0.29268292682926833</v>
      </c>
      <c r="CZ91" s="51">
        <f>AVERAGEIFS('WEEKLY DATA'!CZ$11:CZ$1105,'WEEKLY DATA'!$A$11:$A$1105,'MONTHLY DATA'!$A91,'WEEKLY DATA'!$B$11:$B$1105,'MONTHLY DATA'!$B91)</f>
        <v>427.5</v>
      </c>
      <c r="DA91" s="51">
        <f>AVERAGEIFS('WEEKLY DATA'!DA$11:DA$1105,'WEEKLY DATA'!$A$11:$A$1105,'MONTHLY DATA'!$A91,'WEEKLY DATA'!$B$11:$B$1105,'MONTHLY DATA'!$B91)</f>
        <v>572.5</v>
      </c>
      <c r="DB91" s="51">
        <f>AVERAGEIFS('WEEKLY DATA'!DB$11:DB$1105,'WEEKLY DATA'!$A$11:$A$1105,'MONTHLY DATA'!$A91,'WEEKLY DATA'!$B$11:$B$1105,'MONTHLY DATA'!$B91)</f>
        <v>500</v>
      </c>
      <c r="DC91" s="197">
        <f t="shared" ref="DC91" si="293">DB91/DB90-1</f>
        <v>-0.21135646687697163</v>
      </c>
      <c r="DD91" s="51">
        <f>AVERAGEIFS('WEEKLY DATA'!DD$11:DD$1105,'WEEKLY DATA'!$A$11:$A$1105,'MONTHLY DATA'!$A91,'WEEKLY DATA'!$B$11:$B$1105,'MONTHLY DATA'!$B91)</f>
        <v>478.75</v>
      </c>
      <c r="DE91" s="51">
        <f>AVERAGEIFS('WEEKLY DATA'!DE$11:DE$1105,'WEEKLY DATA'!$A$11:$A$1105,'MONTHLY DATA'!$A91,'WEEKLY DATA'!$B$11:$B$1105,'MONTHLY DATA'!$B91)</f>
        <v>638.75</v>
      </c>
      <c r="DF91" s="51">
        <f>AVERAGEIFS('WEEKLY DATA'!DF$11:DF$1105,'WEEKLY DATA'!$A$11:$A$1105,'MONTHLY DATA'!$A91,'WEEKLY DATA'!$B$11:$B$1105,'MONTHLY DATA'!$B91)</f>
        <v>558.75</v>
      </c>
      <c r="DG91" s="197">
        <f t="shared" ref="DG91" si="294">DF91/DF90-1</f>
        <v>-0.14038461538461533</v>
      </c>
      <c r="DH91" s="51">
        <f>AVERAGEIFS('WEEKLY DATA'!DH$11:DH$1105,'WEEKLY DATA'!$A$11:$A$1105,'MONTHLY DATA'!$A91,'WEEKLY DATA'!$B$11:$B$1105,'MONTHLY DATA'!$B91)</f>
        <v>105</v>
      </c>
      <c r="DI91" s="51">
        <f>AVERAGEIFS('WEEKLY DATA'!DI$11:DI$1105,'WEEKLY DATA'!$A$11:$A$1105,'MONTHLY DATA'!$A91,'WEEKLY DATA'!$B$11:$B$1105,'MONTHLY DATA'!$B91)</f>
        <v>160</v>
      </c>
      <c r="DJ91" s="51">
        <f>AVERAGEIFS('WEEKLY DATA'!DJ$11:DJ$1105,'WEEKLY DATA'!$A$11:$A$1105,'MONTHLY DATA'!$A91,'WEEKLY DATA'!$B$11:$B$1105,'MONTHLY DATA'!$B91)</f>
        <v>132.5</v>
      </c>
      <c r="DK91" s="197">
        <f t="shared" ref="DK91" si="295">DJ91/DJ90-1</f>
        <v>-0.42139737991266379</v>
      </c>
      <c r="DL91" s="51">
        <f>AVERAGEIFS('WEEKLY DATA'!DL$11:DL$1105,'WEEKLY DATA'!$A$11:$A$1105,'MONTHLY DATA'!$A91,'WEEKLY DATA'!$B$11:$B$1105,'MONTHLY DATA'!$B91)</f>
        <v>345</v>
      </c>
      <c r="DM91" s="51">
        <f>AVERAGEIFS('WEEKLY DATA'!DM$11:DM$1105,'WEEKLY DATA'!$A$11:$A$1105,'MONTHLY DATA'!$A91,'WEEKLY DATA'!$B$11:$B$1105,'MONTHLY DATA'!$B91)</f>
        <v>455</v>
      </c>
      <c r="DN91" s="51">
        <f>AVERAGEIFS('WEEKLY DATA'!DN$11:DN$1105,'WEEKLY DATA'!$A$11:$A$1105,'MONTHLY DATA'!$A91,'WEEKLY DATA'!$B$11:$B$1105,'MONTHLY DATA'!$B91)</f>
        <v>400</v>
      </c>
      <c r="DO91" s="197">
        <f t="shared" ref="DO91" si="296">DN91/DN90-1</f>
        <v>-0.31034482758620685</v>
      </c>
      <c r="DP91" s="51">
        <f>AVERAGEIFS('WEEKLY DATA'!DP$11:DP$1105,'WEEKLY DATA'!$A$11:$A$1105,'MONTHLY DATA'!$A91,'WEEKLY DATA'!$B$11:$B$1105,'MONTHLY DATA'!$B91)</f>
        <v>458.75</v>
      </c>
      <c r="DQ91" s="51">
        <f>AVERAGEIFS('WEEKLY DATA'!DQ$11:DQ$1105,'WEEKLY DATA'!$A$11:$A$1105,'MONTHLY DATA'!$A91,'WEEKLY DATA'!$B$11:$B$1105,'MONTHLY DATA'!$B91)</f>
        <v>571.25</v>
      </c>
      <c r="DR91" s="51">
        <f>AVERAGEIFS('WEEKLY DATA'!DR$11:DR$1105,'WEEKLY DATA'!$A$11:$A$1105,'MONTHLY DATA'!$A91,'WEEKLY DATA'!$B$11:$B$1105,'MONTHLY DATA'!$B91)</f>
        <v>515</v>
      </c>
      <c r="DS91" s="197">
        <f t="shared" ref="DS91" si="297">DR91/DR90-1</f>
        <v>-0.20340293890177885</v>
      </c>
      <c r="DT91" s="51">
        <f>AVERAGEIFS('WEEKLY DATA'!DT$11:DT$1105,'WEEKLY DATA'!$A$11:$A$1105,'MONTHLY DATA'!$A91,'WEEKLY DATA'!$B$11:$B$1105,'MONTHLY DATA'!$B91)</f>
        <v>513.75</v>
      </c>
      <c r="DU91" s="51">
        <f>AVERAGEIFS('WEEKLY DATA'!DU$11:DU$1105,'WEEKLY DATA'!$A$11:$A$1105,'MONTHLY DATA'!$A91,'WEEKLY DATA'!$B$11:$B$1105,'MONTHLY DATA'!$B91)</f>
        <v>658.75</v>
      </c>
      <c r="DV91" s="51">
        <f>AVERAGEIFS('WEEKLY DATA'!DV$11:DV$1105,'WEEKLY DATA'!$A$11:$A$1105,'MONTHLY DATA'!$A91,'WEEKLY DATA'!$B$11:$B$1105,'MONTHLY DATA'!$B91)</f>
        <v>586.25</v>
      </c>
      <c r="DW91" s="197">
        <f t="shared" ref="DW91" si="298">DV91/DV90-1</f>
        <v>-0.11375661375661372</v>
      </c>
      <c r="DX91" s="51">
        <f>AVERAGEIFS('WEEKLY DATA'!DX$11:DX$1105,'WEEKLY DATA'!$A$11:$A$1105,'MONTHLY DATA'!$A91,'WEEKLY DATA'!$B$11:$B$1105,'MONTHLY DATA'!$B91)</f>
        <v>155</v>
      </c>
      <c r="DY91" s="51">
        <f>AVERAGEIFS('WEEKLY DATA'!DY$11:DY$1105,'WEEKLY DATA'!$A$11:$A$1105,'MONTHLY DATA'!$A91,'WEEKLY DATA'!$B$11:$B$1105,'MONTHLY DATA'!$B91)</f>
        <v>210</v>
      </c>
      <c r="DZ91" s="51">
        <f>AVERAGEIFS('WEEKLY DATA'!DZ$11:DZ$1105,'WEEKLY DATA'!$A$11:$A$1105,'MONTHLY DATA'!$A91,'WEEKLY DATA'!$B$11:$B$1105,'MONTHLY DATA'!$B91)</f>
        <v>182.5</v>
      </c>
      <c r="EA91" s="197">
        <f t="shared" ref="EA91" si="299">DZ91/DZ90-1</f>
        <v>-0.26706827309236947</v>
      </c>
      <c r="EB91" s="51">
        <f>AVERAGEIFS('WEEKLY DATA'!EB$11:EB$1105,'WEEKLY DATA'!$A$11:$A$1105,'MONTHLY DATA'!$A91,'WEEKLY DATA'!$B$11:$B$1105,'MONTHLY DATA'!$B91)</f>
        <v>415</v>
      </c>
      <c r="EC91" s="51">
        <f>AVERAGEIFS('WEEKLY DATA'!EC$11:EC$1105,'WEEKLY DATA'!$A$11:$A$1105,'MONTHLY DATA'!$A91,'WEEKLY DATA'!$B$11:$B$1105,'MONTHLY DATA'!$B91)</f>
        <v>510</v>
      </c>
      <c r="ED91" s="51">
        <f>AVERAGEIFS('WEEKLY DATA'!ED$11:ED$1105,'WEEKLY DATA'!$A$11:$A$1105,'MONTHLY DATA'!$A91,'WEEKLY DATA'!$B$11:$B$1105,'MONTHLY DATA'!$B91)</f>
        <v>462.5</v>
      </c>
      <c r="EE91" s="197">
        <f t="shared" ref="EE91" si="300">ED91/ED90-1</f>
        <v>-0.25940752602081663</v>
      </c>
      <c r="EF91" s="51">
        <f>AVERAGEIFS('WEEKLY DATA'!EF$11:EF$1105,'WEEKLY DATA'!$A$11:$A$1105,'MONTHLY DATA'!$A91,'WEEKLY DATA'!$B$11:$B$1105,'MONTHLY DATA'!$B91)</f>
        <v>400.625</v>
      </c>
      <c r="EG91" s="51">
        <f>AVERAGEIFS('WEEKLY DATA'!EG$11:EG$1105,'WEEKLY DATA'!$A$11:$A$1105,'MONTHLY DATA'!$A91,'WEEKLY DATA'!$B$11:$B$1105,'MONTHLY DATA'!$B91)</f>
        <v>526.875</v>
      </c>
      <c r="EH91" s="51">
        <f>AVERAGEIFS('WEEKLY DATA'!EH$11:EH$1105,'WEEKLY DATA'!$A$11:$A$1105,'MONTHLY DATA'!$A91,'WEEKLY DATA'!$B$11:$B$1105,'MONTHLY DATA'!$B91)</f>
        <v>463.75</v>
      </c>
      <c r="EI91" s="197">
        <f t="shared" ref="EI91" si="301">EH91/EH90-1</f>
        <v>-3.385416666666663E-2</v>
      </c>
      <c r="EJ91" s="51">
        <f>AVERAGEIFS('WEEKLY DATA'!EJ$11:EJ$1105,'WEEKLY DATA'!$A$11:$A$1105,'MONTHLY DATA'!$A91,'WEEKLY DATA'!$B$11:$B$1105,'MONTHLY DATA'!$B91)</f>
        <v>425</v>
      </c>
      <c r="EK91" s="51">
        <f>AVERAGEIFS('WEEKLY DATA'!EK$11:EK$1105,'WEEKLY DATA'!$A$11:$A$1105,'MONTHLY DATA'!$A91,'WEEKLY DATA'!$B$11:$B$1105,'MONTHLY DATA'!$B91)</f>
        <v>495</v>
      </c>
      <c r="EL91" s="51">
        <f>AVERAGEIFS('WEEKLY DATA'!EL$11:EL$1105,'WEEKLY DATA'!$A$11:$A$1105,'MONTHLY DATA'!$A91,'WEEKLY DATA'!$B$11:$B$1105,'MONTHLY DATA'!$B91)</f>
        <v>460</v>
      </c>
      <c r="EM91" s="197">
        <f t="shared" ref="EM91" si="302">EL91/EL90-1</f>
        <v>0</v>
      </c>
      <c r="EN91" s="51">
        <f>AVERAGEIFS('WEEKLY DATA'!EN$11:EN$1105,'WEEKLY DATA'!$A$11:$A$1105,'MONTHLY DATA'!$A91,'WEEKLY DATA'!$B$11:$B$1105,'MONTHLY DATA'!$B91)</f>
        <v>200</v>
      </c>
      <c r="EO91" s="51">
        <f>AVERAGEIFS('WEEKLY DATA'!EO$11:EO$1105,'WEEKLY DATA'!$A$11:$A$1105,'MONTHLY DATA'!$A91,'WEEKLY DATA'!$B$11:$B$1105,'MONTHLY DATA'!$B91)</f>
        <v>280</v>
      </c>
      <c r="EP91" s="51">
        <f>AVERAGEIFS('WEEKLY DATA'!EP$11:EP$1105,'WEEKLY DATA'!$A$11:$A$1105,'MONTHLY DATA'!$A91,'WEEKLY DATA'!$B$11:$B$1105,'MONTHLY DATA'!$B91)</f>
        <v>240</v>
      </c>
      <c r="EQ91" s="197">
        <f t="shared" ref="EQ91" si="303">EP91/EP90-1</f>
        <v>0</v>
      </c>
      <c r="ER91" s="78"/>
      <c r="ES91" s="55"/>
      <c r="ET91" s="58"/>
      <c r="EU91" s="70"/>
      <c r="EV91" s="51">
        <f>AVERAGEIFS('WEEKLY DATA'!EV$11:EV$1105,'WEEKLY DATA'!$A$11:$A$1105,'MONTHLY DATA'!$A91,'WEEKLY DATA'!$B$11:$B$1105,'MONTHLY DATA'!$B91)</f>
        <v>230</v>
      </c>
      <c r="EW91" s="51">
        <f>AVERAGEIFS('WEEKLY DATA'!EW$11:EW$1105,'WEEKLY DATA'!$A$11:$A$1105,'MONTHLY DATA'!$A91,'WEEKLY DATA'!$B$11:$B$1105,'MONTHLY DATA'!$B91)</f>
        <v>310</v>
      </c>
      <c r="EX91" s="51">
        <f>AVERAGEIFS('WEEKLY DATA'!EX$11:EX$1105,'WEEKLY DATA'!$A$11:$A$1105,'MONTHLY DATA'!$A91,'WEEKLY DATA'!$B$11:$B$1105,'MONTHLY DATA'!$B91)</f>
        <v>270</v>
      </c>
      <c r="EY91" s="197">
        <f t="shared" ref="EY91" si="304">EX91/EX90-1</f>
        <v>0</v>
      </c>
      <c r="EZ91" s="51">
        <f>AVERAGEIFS('WEEKLY DATA'!EZ$11:EZ$1105,'WEEKLY DATA'!$A$11:$A$1105,'MONTHLY DATA'!$A91,'WEEKLY DATA'!$B$11:$B$1105,'MONTHLY DATA'!$B91)</f>
        <v>400</v>
      </c>
      <c r="FA91" s="51">
        <f>AVERAGEIFS('WEEKLY DATA'!FA$11:FA$1105,'WEEKLY DATA'!$A$11:$A$1105,'MONTHLY DATA'!$A91,'WEEKLY DATA'!$B$11:$B$1105,'MONTHLY DATA'!$B91)</f>
        <v>500</v>
      </c>
      <c r="FB91" s="51">
        <f>AVERAGEIFS('WEEKLY DATA'!FB$11:FB$1105,'WEEKLY DATA'!$A$11:$A$1105,'MONTHLY DATA'!$A91,'WEEKLY DATA'!$B$11:$B$1105,'MONTHLY DATA'!$B91)</f>
        <v>450</v>
      </c>
      <c r="FC91" s="197">
        <f t="shared" ref="FC91" si="305">FB91/FB90-1</f>
        <v>0</v>
      </c>
      <c r="FD91" s="51">
        <f>AVERAGEIFS('WEEKLY DATA'!FD$11:FD$1105,'WEEKLY DATA'!$A$11:$A$1105,'MONTHLY DATA'!$A91,'WEEKLY DATA'!$B$11:$B$1105,'MONTHLY DATA'!$B91)</f>
        <v>130</v>
      </c>
      <c r="FE91" s="51">
        <f>AVERAGEIFS('WEEKLY DATA'!FE$11:FE$1105,'WEEKLY DATA'!$A$11:$A$1105,'MONTHLY DATA'!$A91,'WEEKLY DATA'!$B$11:$B$1105,'MONTHLY DATA'!$B91)</f>
        <v>190</v>
      </c>
      <c r="FF91" s="51">
        <f>AVERAGEIFS('WEEKLY DATA'!FF$11:FF$1105,'WEEKLY DATA'!$A$11:$A$1105,'MONTHLY DATA'!$A91,'WEEKLY DATA'!$B$11:$B$1105,'MONTHLY DATA'!$B91)</f>
        <v>160</v>
      </c>
      <c r="FG91" s="197">
        <f t="shared" ref="FG91" si="306">FF91/FF90-1</f>
        <v>0</v>
      </c>
      <c r="FH91" s="51">
        <f>AVERAGEIFS('WEEKLY DATA'!FH$11:FH$1105,'WEEKLY DATA'!$A$11:$A$1105,'MONTHLY DATA'!$A91,'WEEKLY DATA'!$B$11:$B$1105,'MONTHLY DATA'!$B91)</f>
        <v>300</v>
      </c>
      <c r="FI91" s="51">
        <f>AVERAGEIFS('WEEKLY DATA'!FI$11:FI$1105,'WEEKLY DATA'!$A$11:$A$1105,'MONTHLY DATA'!$A91,'WEEKLY DATA'!$B$11:$B$1105,'MONTHLY DATA'!$B91)</f>
        <v>350</v>
      </c>
      <c r="FJ91" s="51">
        <f>AVERAGEIFS('WEEKLY DATA'!FJ$11:FJ$1105,'WEEKLY DATA'!$A$11:$A$1105,'MONTHLY DATA'!$A91,'WEEKLY DATA'!$B$11:$B$1105,'MONTHLY DATA'!$B91)</f>
        <v>325</v>
      </c>
      <c r="FK91" s="197">
        <f t="shared" ref="FK91" si="307">FJ91/FJ90-1</f>
        <v>0</v>
      </c>
      <c r="FL91" s="51">
        <f>AVERAGEIFS('WEEKLY DATA'!FL$11:FL$1105,'WEEKLY DATA'!$A$11:$A$1105,'MONTHLY DATA'!$A91,'WEEKLY DATA'!$B$11:$B$1105,'MONTHLY DATA'!$B91)</f>
        <v>309.375</v>
      </c>
      <c r="FM91" s="51">
        <f>AVERAGEIFS('WEEKLY DATA'!FM$11:FM$1105,'WEEKLY DATA'!$A$11:$A$1105,'MONTHLY DATA'!$A91,'WEEKLY DATA'!$B$11:$B$1105,'MONTHLY DATA'!$B91)</f>
        <v>400.625</v>
      </c>
      <c r="FN91" s="51">
        <f>AVERAGEIFS('WEEKLY DATA'!FN$11:FN$1105,'WEEKLY DATA'!$A$11:$A$1105,'MONTHLY DATA'!$A91,'WEEKLY DATA'!$B$11:$B$1105,'MONTHLY DATA'!$B91)</f>
        <v>355</v>
      </c>
      <c r="FO91" s="197">
        <f t="shared" ref="FO91" si="308">FN91/FN90-1</f>
        <v>-4.0540540540540571E-2</v>
      </c>
      <c r="FP91" s="51">
        <f>AVERAGEIFS('WEEKLY DATA'!FP$11:FP$1105,'WEEKLY DATA'!$A$11:$A$1105,'MONTHLY DATA'!$A91,'WEEKLY DATA'!$B$11:$B$1105,'MONTHLY DATA'!$B91)</f>
        <v>440</v>
      </c>
      <c r="FQ91" s="51">
        <f>AVERAGEIFS('WEEKLY DATA'!FQ$11:FQ$1105,'WEEKLY DATA'!$A$11:$A$1105,'MONTHLY DATA'!$A91,'WEEKLY DATA'!$B$11:$B$1105,'MONTHLY DATA'!$B91)</f>
        <v>522.5</v>
      </c>
      <c r="FR91" s="51">
        <f>AVERAGEIFS('WEEKLY DATA'!FR$11:FR$1105,'WEEKLY DATA'!$A$11:$A$1105,'MONTHLY DATA'!$A91,'WEEKLY DATA'!$B$11:$B$1105,'MONTHLY DATA'!$B91)</f>
        <v>481.25</v>
      </c>
      <c r="FS91" s="197">
        <f t="shared" ref="FS91" si="309">FR91/FR90-1</f>
        <v>-3.7499999999999978E-2</v>
      </c>
      <c r="FT91" s="51">
        <f>AVERAGEIFS('WEEKLY DATA'!FT$11:FT$1105,'WEEKLY DATA'!$A$11:$A$1105,'MONTHLY DATA'!$A91,'WEEKLY DATA'!$B$11:$B$1105,'MONTHLY DATA'!$B91)</f>
        <v>130</v>
      </c>
      <c r="FU91" s="51">
        <f>AVERAGEIFS('WEEKLY DATA'!FU$11:FU$1105,'WEEKLY DATA'!$A$11:$A$1105,'MONTHLY DATA'!$A91,'WEEKLY DATA'!$B$11:$B$1105,'MONTHLY DATA'!$B91)</f>
        <v>190</v>
      </c>
      <c r="FV91" s="51">
        <f>AVERAGEIFS('WEEKLY DATA'!FV$11:FV$1105,'WEEKLY DATA'!$A$11:$A$1105,'MONTHLY DATA'!$A91,'WEEKLY DATA'!$B$11:$B$1105,'MONTHLY DATA'!$B91)</f>
        <v>160</v>
      </c>
      <c r="FW91" s="197">
        <f t="shared" ref="FW91" si="310">FV91/FV90-1</f>
        <v>0</v>
      </c>
      <c r="FX91" s="51">
        <f>AVERAGEIFS('WEEKLY DATA'!FX$11:FX$1105,'WEEKLY DATA'!$A$11:$A$1105,'MONTHLY DATA'!$A91,'WEEKLY DATA'!$B$11:$B$1105,'MONTHLY DATA'!$B91)</f>
        <v>270</v>
      </c>
      <c r="FY91" s="51">
        <f>AVERAGEIFS('WEEKLY DATA'!FY$11:FY$1105,'WEEKLY DATA'!$A$11:$A$1105,'MONTHLY DATA'!$A91,'WEEKLY DATA'!$B$11:$B$1105,'MONTHLY DATA'!$B91)</f>
        <v>330</v>
      </c>
      <c r="FZ91" s="51">
        <f>AVERAGEIFS('WEEKLY DATA'!FZ$11:FZ$1105,'WEEKLY DATA'!$A$11:$A$1105,'MONTHLY DATA'!$A91,'WEEKLY DATA'!$B$11:$B$1105,'MONTHLY DATA'!$B91)</f>
        <v>300</v>
      </c>
      <c r="GA91" s="197">
        <f t="shared" ref="GA91" si="311">FZ91/FZ90-1</f>
        <v>0</v>
      </c>
      <c r="GB91" s="231"/>
      <c r="GC91" s="230"/>
      <c r="GD91" s="232"/>
      <c r="GE91" s="229"/>
      <c r="GF91" s="231"/>
      <c r="GG91" s="230"/>
      <c r="GH91" s="232"/>
      <c r="GI91" s="229"/>
      <c r="GJ91" s="231"/>
      <c r="GK91" s="230"/>
      <c r="GL91" s="232"/>
      <c r="GM91" s="229"/>
      <c r="GN91" s="231"/>
      <c r="GO91" s="230"/>
      <c r="GP91" s="232"/>
      <c r="GQ91" s="229"/>
      <c r="GR91" s="231"/>
      <c r="GS91" s="230"/>
      <c r="GT91" s="232"/>
    </row>
    <row r="92" spans="1:202" s="34" customFormat="1" x14ac:dyDescent="0.35">
      <c r="A92" s="34">
        <v>10</v>
      </c>
      <c r="B92" s="34">
        <f t="shared" si="47"/>
        <v>2025</v>
      </c>
      <c r="C92" s="196">
        <v>45931</v>
      </c>
      <c r="D92" s="51">
        <f>AVERAGEIFS('WEEKLY DATA'!D$11:D$1105,'WEEKLY DATA'!$A$11:$A$1105,'MONTHLY DATA'!$A92,'WEEKLY DATA'!$B$11:$B$1105,'MONTHLY DATA'!$B92)</f>
        <v>288</v>
      </c>
      <c r="E92" s="51">
        <f>AVERAGEIFS('WEEKLY DATA'!E$11:E$1105,'WEEKLY DATA'!$A$11:$A$1105,'MONTHLY DATA'!$A92,'WEEKLY DATA'!$B$11:$B$1105,'MONTHLY DATA'!$B92)</f>
        <v>412</v>
      </c>
      <c r="F92" s="51">
        <f>AVERAGEIFS('WEEKLY DATA'!F$11:F$1105,'WEEKLY DATA'!$A$11:$A$1105,'MONTHLY DATA'!$A92,'WEEKLY DATA'!$B$11:$B$1105,'MONTHLY DATA'!$B92)</f>
        <v>350</v>
      </c>
      <c r="G92" s="197">
        <f>F92/F91-1</f>
        <v>2.9411764705882248E-2</v>
      </c>
      <c r="H92" s="51">
        <f>AVERAGEIFS('WEEKLY DATA'!H$11:H$1105,'WEEKLY DATA'!$A$11:$A$1105,'MONTHLY DATA'!$A92,'WEEKLY DATA'!$B$11:$B$1105,'MONTHLY DATA'!$B92)</f>
        <v>297</v>
      </c>
      <c r="I92" s="51">
        <f>AVERAGEIFS('WEEKLY DATA'!I$11:I$1105,'WEEKLY DATA'!$A$11:$A$1105,'MONTHLY DATA'!$A92,'WEEKLY DATA'!$B$11:$B$1105,'MONTHLY DATA'!$B92)</f>
        <v>397</v>
      </c>
      <c r="J92" s="51">
        <f>AVERAGEIFS('WEEKLY DATA'!J$11:J$1105,'WEEKLY DATA'!$A$11:$A$1105,'MONTHLY DATA'!$A92,'WEEKLY DATA'!$B$11:$B$1105,'MONTHLY DATA'!$B92)</f>
        <v>347</v>
      </c>
      <c r="K92" s="197">
        <f t="shared" ref="K92" si="312">J92/J91-1</f>
        <v>-0.13249999999999995</v>
      </c>
      <c r="L92" s="51">
        <f>AVERAGEIFS('WEEKLY DATA'!L$11:L$1105,'WEEKLY DATA'!$A$11:$A$1105,'MONTHLY DATA'!$A92,'WEEKLY DATA'!$B$11:$B$1105,'MONTHLY DATA'!$B92)</f>
        <v>501</v>
      </c>
      <c r="M92" s="51">
        <f>AVERAGEIFS('WEEKLY DATA'!M$11:M$1105,'WEEKLY DATA'!$A$11:$A$1105,'MONTHLY DATA'!$A92,'WEEKLY DATA'!$B$11:$B$1105,'MONTHLY DATA'!$B92)</f>
        <v>617</v>
      </c>
      <c r="N92" s="51">
        <f>AVERAGEIFS('WEEKLY DATA'!N$11:N$1105,'WEEKLY DATA'!$A$11:$A$1105,'MONTHLY DATA'!$A92,'WEEKLY DATA'!$B$11:$B$1105,'MONTHLY DATA'!$B92)</f>
        <v>559</v>
      </c>
      <c r="O92" s="197">
        <f t="shared" ref="O92" si="313">N92/N91-1</f>
        <v>-6.8333333333333357E-2</v>
      </c>
      <c r="P92" s="51">
        <f>AVERAGEIFS('WEEKLY DATA'!P$11:P$1105,'WEEKLY DATA'!$A$11:$A$1105,'MONTHLY DATA'!$A92,'WEEKLY DATA'!$B$11:$B$1105,'MONTHLY DATA'!$B92)</f>
        <v>190</v>
      </c>
      <c r="Q92" s="51">
        <f>AVERAGEIFS('WEEKLY DATA'!Q$11:Q$1105,'WEEKLY DATA'!$A$11:$A$1105,'MONTHLY DATA'!$A92,'WEEKLY DATA'!$B$11:$B$1105,'MONTHLY DATA'!$B92)</f>
        <v>270</v>
      </c>
      <c r="R92" s="51">
        <f>AVERAGEIFS('WEEKLY DATA'!R$11:R$1105,'WEEKLY DATA'!$A$11:$A$1105,'MONTHLY DATA'!$A92,'WEEKLY DATA'!$B$11:$B$1105,'MONTHLY DATA'!$B92)</f>
        <v>230</v>
      </c>
      <c r="S92" s="197">
        <f t="shared" ref="S92" si="314">R92/R91-1</f>
        <v>-0.12796208530805686</v>
      </c>
      <c r="T92" s="51">
        <f>AVERAGEIFS('WEEKLY DATA'!T$11:T$1105,'WEEKLY DATA'!$A$11:$A$1105,'MONTHLY DATA'!$A92,'WEEKLY DATA'!$B$11:$B$1105,'MONTHLY DATA'!$B92)</f>
        <v>287</v>
      </c>
      <c r="U92" s="51">
        <f>AVERAGEIFS('WEEKLY DATA'!U$11:U$1105,'WEEKLY DATA'!$A$11:$A$1105,'MONTHLY DATA'!$A92,'WEEKLY DATA'!$B$11:$B$1105,'MONTHLY DATA'!$B92)</f>
        <v>347</v>
      </c>
      <c r="V92" s="51">
        <f>AVERAGEIFS('WEEKLY DATA'!V$11:V$1105,'WEEKLY DATA'!$A$11:$A$1105,'MONTHLY DATA'!$A92,'WEEKLY DATA'!$B$11:$B$1105,'MONTHLY DATA'!$B92)</f>
        <v>317</v>
      </c>
      <c r="W92" s="197">
        <f t="shared" ref="W92" si="315">V92/V91-1</f>
        <v>3.0894308943089532E-2</v>
      </c>
      <c r="X92" s="51">
        <f>AVERAGEIFS('WEEKLY DATA'!X$11:X$1105,'WEEKLY DATA'!$A$11:$A$1105,'MONTHLY DATA'!$A92,'WEEKLY DATA'!$B$11:$B$1105,'MONTHLY DATA'!$B92)</f>
        <v>281</v>
      </c>
      <c r="Y92" s="51">
        <f>AVERAGEIFS('WEEKLY DATA'!Y$11:Y$1105,'WEEKLY DATA'!$A$11:$A$1105,'MONTHLY DATA'!$A92,'WEEKLY DATA'!$B$11:$B$1105,'MONTHLY DATA'!$B92)</f>
        <v>370</v>
      </c>
      <c r="Z92" s="51">
        <f>AVERAGEIFS('WEEKLY DATA'!Z$11:Z$1105,'WEEKLY DATA'!$A$11:$A$1105,'MONTHLY DATA'!$A92,'WEEKLY DATA'!$B$11:$B$1105,'MONTHLY DATA'!$B92)</f>
        <v>325.5</v>
      </c>
      <c r="AA92" s="197">
        <f t="shared" ref="AA92" si="316">Z92/Z91-1</f>
        <v>-6.9999999999999951E-2</v>
      </c>
      <c r="AB92" s="51">
        <f>AVERAGEIFS('WEEKLY DATA'!AB$11:AB$1105,'WEEKLY DATA'!$A$11:$A$1105,'MONTHLY DATA'!$A92,'WEEKLY DATA'!$B$11:$B$1105,'MONTHLY DATA'!$B92)</f>
        <v>390</v>
      </c>
      <c r="AC92" s="51">
        <f>AVERAGEIFS('WEEKLY DATA'!AC$11:AC$1105,'WEEKLY DATA'!$A$11:$A$1105,'MONTHLY DATA'!$A92,'WEEKLY DATA'!$B$11:$B$1105,'MONTHLY DATA'!$B92)</f>
        <v>530</v>
      </c>
      <c r="AD92" s="51">
        <f>AVERAGEIFS('WEEKLY DATA'!AD$11:AD$1105,'WEEKLY DATA'!$A$11:$A$1105,'MONTHLY DATA'!$A92,'WEEKLY DATA'!$B$11:$B$1105,'MONTHLY DATA'!$B92)</f>
        <v>460</v>
      </c>
      <c r="AE92" s="197">
        <f t="shared" ref="AE92" si="317">AD92/AD91-1</f>
        <v>4.5454545454545414E-2</v>
      </c>
      <c r="AF92" s="51">
        <f>AVERAGEIFS('WEEKLY DATA'!AF$11:AF$1105,'WEEKLY DATA'!$A$11:$A$1105,'MONTHLY DATA'!$A92,'WEEKLY DATA'!$B$11:$B$1105,'MONTHLY DATA'!$B92)</f>
        <v>180</v>
      </c>
      <c r="AG92" s="51">
        <f>AVERAGEIFS('WEEKLY DATA'!AG$11:AG$1105,'WEEKLY DATA'!$A$11:$A$1105,'MONTHLY DATA'!$A92,'WEEKLY DATA'!$B$11:$B$1105,'MONTHLY DATA'!$B92)</f>
        <v>265</v>
      </c>
      <c r="AH92" s="51">
        <f>AVERAGEIFS('WEEKLY DATA'!AH$11:AH$1105,'WEEKLY DATA'!$A$11:$A$1105,'MONTHLY DATA'!$A92,'WEEKLY DATA'!$B$11:$B$1105,'MONTHLY DATA'!$B92)</f>
        <v>222.5</v>
      </c>
      <c r="AI92" s="197">
        <f t="shared" ref="AI92" si="318">AH92/AH91-1</f>
        <v>8.5365853658536661E-2</v>
      </c>
      <c r="AJ92" s="51">
        <f>AVERAGEIFS('WEEKLY DATA'!AJ$11:AJ$1105,'WEEKLY DATA'!$A$11:$A$1105,'MONTHLY DATA'!$A92,'WEEKLY DATA'!$B$11:$B$1105,'MONTHLY DATA'!$B92)</f>
        <v>247</v>
      </c>
      <c r="AK92" s="51">
        <f>AVERAGEIFS('WEEKLY DATA'!AK$11:AK$1105,'WEEKLY DATA'!$A$11:$A$1105,'MONTHLY DATA'!$A92,'WEEKLY DATA'!$B$11:$B$1105,'MONTHLY DATA'!$B92)</f>
        <v>302</v>
      </c>
      <c r="AL92" s="51">
        <f>AVERAGEIFS('WEEKLY DATA'!AL$11:AL$1105,'WEEKLY DATA'!$A$11:$A$1105,'MONTHLY DATA'!$A92,'WEEKLY DATA'!$B$11:$B$1105,'MONTHLY DATA'!$B92)</f>
        <v>274.5</v>
      </c>
      <c r="AM92" s="197">
        <f t="shared" ref="AM92" si="319">AL92/AL91-1</f>
        <v>-1.9642857142857184E-2</v>
      </c>
      <c r="AN92" s="51">
        <f>AVERAGEIFS('WEEKLY DATA'!AN$11:AN$1105,'WEEKLY DATA'!$A$11:$A$1105,'MONTHLY DATA'!$A92,'WEEKLY DATA'!$B$11:$B$1105,'MONTHLY DATA'!$B92)</f>
        <v>326</v>
      </c>
      <c r="AO92" s="51">
        <f>AVERAGEIFS('WEEKLY DATA'!AO$11:AO$1105,'WEEKLY DATA'!$A$11:$A$1105,'MONTHLY DATA'!$A92,'WEEKLY DATA'!$B$11:$B$1105,'MONTHLY DATA'!$B92)</f>
        <v>426</v>
      </c>
      <c r="AP92" s="51">
        <f>AVERAGEIFS('WEEKLY DATA'!AP$11:AP$1105,'WEEKLY DATA'!$A$11:$A$1105,'MONTHLY DATA'!$A92,'WEEKLY DATA'!$B$11:$B$1105,'MONTHLY DATA'!$B92)</f>
        <v>376</v>
      </c>
      <c r="AQ92" s="197">
        <f t="shared" ref="AQ92" si="320">AP92/AP91-1</f>
        <v>-0.17134986225895321</v>
      </c>
      <c r="AR92" s="51">
        <f>AVERAGEIFS('WEEKLY DATA'!AR$11:AR$1105,'WEEKLY DATA'!$A$11:$A$1105,'MONTHLY DATA'!$A92,'WEEKLY DATA'!$B$11:$B$1105,'MONTHLY DATA'!$B92)</f>
        <v>425</v>
      </c>
      <c r="AS92" s="51">
        <f>AVERAGEIFS('WEEKLY DATA'!AS$11:AS$1105,'WEEKLY DATA'!$A$11:$A$1105,'MONTHLY DATA'!$A92,'WEEKLY DATA'!$B$11:$B$1105,'MONTHLY DATA'!$B92)</f>
        <v>555</v>
      </c>
      <c r="AT92" s="51">
        <f>AVERAGEIFS('WEEKLY DATA'!AT$11:AT$1105,'WEEKLY DATA'!$A$11:$A$1105,'MONTHLY DATA'!$A92,'WEEKLY DATA'!$B$11:$B$1105,'MONTHLY DATA'!$B92)</f>
        <v>490</v>
      </c>
      <c r="AU92" s="197">
        <f t="shared" ref="AU92" si="321">AT92/AT91-1</f>
        <v>-0.1131221719457014</v>
      </c>
      <c r="AV92" s="51">
        <f>AVERAGEIFS('WEEKLY DATA'!AV$11:AV$1105,'WEEKLY DATA'!$A$11:$A$1105,'MONTHLY DATA'!$A92,'WEEKLY DATA'!$B$11:$B$1105,'MONTHLY DATA'!$B92)</f>
        <v>110</v>
      </c>
      <c r="AW92" s="51">
        <f>AVERAGEIFS('WEEKLY DATA'!AW$11:AW$1105,'WEEKLY DATA'!$A$11:$A$1105,'MONTHLY DATA'!$A92,'WEEKLY DATA'!$B$11:$B$1105,'MONTHLY DATA'!$B92)</f>
        <v>170</v>
      </c>
      <c r="AX92" s="51">
        <f>AVERAGEIFS('WEEKLY DATA'!AX$11:AX$1105,'WEEKLY DATA'!$A$11:$A$1105,'MONTHLY DATA'!$A92,'WEEKLY DATA'!$B$11:$B$1105,'MONTHLY DATA'!$B92)</f>
        <v>140</v>
      </c>
      <c r="AY92" s="197">
        <f t="shared" ref="AY92" si="322">AX92/AX91-1</f>
        <v>-5.084745762711862E-2</v>
      </c>
      <c r="AZ92" s="51">
        <f>AVERAGEIFS('WEEKLY DATA'!AZ$11:AZ$1105,'WEEKLY DATA'!$A$11:$A$1105,'MONTHLY DATA'!$A92,'WEEKLY DATA'!$B$11:$B$1105,'MONTHLY DATA'!$B92)</f>
        <v>287</v>
      </c>
      <c r="BA92" s="51">
        <f>AVERAGEIFS('WEEKLY DATA'!BA$11:BA$1105,'WEEKLY DATA'!$A$11:$A$1105,'MONTHLY DATA'!$A92,'WEEKLY DATA'!$B$11:$B$1105,'MONTHLY DATA'!$B92)</f>
        <v>387</v>
      </c>
      <c r="BB92" s="51">
        <f>AVERAGEIFS('WEEKLY DATA'!BB$11:BB$1105,'WEEKLY DATA'!$A$11:$A$1105,'MONTHLY DATA'!$A92,'WEEKLY DATA'!$B$11:$B$1105,'MONTHLY DATA'!$B92)</f>
        <v>337</v>
      </c>
      <c r="BC92" s="197">
        <f t="shared" ref="BC92" si="323">BB92/BB91-1</f>
        <v>-0.12467532467532472</v>
      </c>
      <c r="BD92" s="51">
        <f>AVERAGEIFS('WEEKLY DATA'!BD$11:BD$1105,'WEEKLY DATA'!$A$11:$A$1105,'MONTHLY DATA'!$A92,'WEEKLY DATA'!$B$11:$B$1105,'MONTHLY DATA'!$B92)</f>
        <v>416</v>
      </c>
      <c r="BE92" s="51">
        <f>AVERAGEIFS('WEEKLY DATA'!BE$11:BE$1105,'WEEKLY DATA'!$A$11:$A$1105,'MONTHLY DATA'!$A92,'WEEKLY DATA'!$B$11:$B$1105,'MONTHLY DATA'!$B92)</f>
        <v>536</v>
      </c>
      <c r="BF92" s="51">
        <f>AVERAGEIFS('WEEKLY DATA'!BF$11:BF$1105,'WEEKLY DATA'!$A$11:$A$1105,'MONTHLY DATA'!$A92,'WEEKLY DATA'!$B$11:$B$1105,'MONTHLY DATA'!$B92)</f>
        <v>476</v>
      </c>
      <c r="BG92" s="197">
        <f t="shared" ref="BG92" si="324">BF92/BF91-1</f>
        <v>-0.14040632054176072</v>
      </c>
      <c r="BH92" s="51">
        <f>AVERAGEIFS('WEEKLY DATA'!BH$11:BH$1105,'WEEKLY DATA'!$A$11:$A$1105,'MONTHLY DATA'!$A92,'WEEKLY DATA'!$B$11:$B$1105,'MONTHLY DATA'!$B92)</f>
        <v>500</v>
      </c>
      <c r="BI92" s="51">
        <f>AVERAGEIFS('WEEKLY DATA'!BI$11:BI$1105,'WEEKLY DATA'!$A$11:$A$1105,'MONTHLY DATA'!$A92,'WEEKLY DATA'!$B$11:$B$1105,'MONTHLY DATA'!$B92)</f>
        <v>640</v>
      </c>
      <c r="BJ92" s="51">
        <f>AVERAGEIFS('WEEKLY DATA'!BJ$11:BJ$1105,'WEEKLY DATA'!$A$11:$A$1105,'MONTHLY DATA'!$A92,'WEEKLY DATA'!$B$11:$B$1105,'MONTHLY DATA'!$B92)</f>
        <v>570</v>
      </c>
      <c r="BK92" s="197">
        <f t="shared" ref="BK92" si="325">BJ92/BJ91-1</f>
        <v>-9.8814229249011842E-2</v>
      </c>
      <c r="BL92" s="51">
        <f>AVERAGEIFS('WEEKLY DATA'!BL$11:BL$1105,'WEEKLY DATA'!$A$11:$A$1105,'MONTHLY DATA'!$A92,'WEEKLY DATA'!$B$11:$B$1105,'MONTHLY DATA'!$B92)</f>
        <v>220</v>
      </c>
      <c r="BM92" s="51">
        <f>AVERAGEIFS('WEEKLY DATA'!BM$11:BM$1105,'WEEKLY DATA'!$A$11:$A$1105,'MONTHLY DATA'!$A92,'WEEKLY DATA'!$B$11:$B$1105,'MONTHLY DATA'!$B92)</f>
        <v>270</v>
      </c>
      <c r="BN92" s="51">
        <f>AVERAGEIFS('WEEKLY DATA'!BN$11:BN$1105,'WEEKLY DATA'!$A$11:$A$1105,'MONTHLY DATA'!$A92,'WEEKLY DATA'!$B$11:$B$1105,'MONTHLY DATA'!$B92)</f>
        <v>245</v>
      </c>
      <c r="BO92" s="197">
        <f t="shared" ref="BO92" si="326">BN92/BN91-1</f>
        <v>-2.9702970297029729E-2</v>
      </c>
      <c r="BP92" s="51">
        <f>AVERAGEIFS('WEEKLY DATA'!BP$11:BP$1105,'WEEKLY DATA'!$A$11:$A$1105,'MONTHLY DATA'!$A92,'WEEKLY DATA'!$B$11:$B$1105,'MONTHLY DATA'!$B92)</f>
        <v>397</v>
      </c>
      <c r="BQ92" s="51">
        <f>AVERAGEIFS('WEEKLY DATA'!BQ$11:BQ$1105,'WEEKLY DATA'!$A$11:$A$1105,'MONTHLY DATA'!$A92,'WEEKLY DATA'!$B$11:$B$1105,'MONTHLY DATA'!$B92)</f>
        <v>517</v>
      </c>
      <c r="BR92" s="51">
        <f>AVERAGEIFS('WEEKLY DATA'!BR$11:BR$1105,'WEEKLY DATA'!$A$11:$A$1105,'MONTHLY DATA'!$A92,'WEEKLY DATA'!$B$11:$B$1105,'MONTHLY DATA'!$B92)</f>
        <v>457</v>
      </c>
      <c r="BS92" s="197">
        <f t="shared" ref="BS92" si="327">BR92/BR91-1</f>
        <v>-9.5049504950495023E-2</v>
      </c>
      <c r="BT92" s="51">
        <f>AVERAGEIFS('WEEKLY DATA'!BT$11:BT$1105,'WEEKLY DATA'!$A$11:$A$1105,'MONTHLY DATA'!$A92,'WEEKLY DATA'!$B$11:$B$1105,'MONTHLY DATA'!$B92)</f>
        <v>326</v>
      </c>
      <c r="BU92" s="51">
        <f>AVERAGEIFS('WEEKLY DATA'!BU$11:BU$1105,'WEEKLY DATA'!$A$11:$A$1105,'MONTHLY DATA'!$A92,'WEEKLY DATA'!$B$11:$B$1105,'MONTHLY DATA'!$B92)</f>
        <v>446</v>
      </c>
      <c r="BV92" s="51">
        <f>AVERAGEIFS('WEEKLY DATA'!BV$11:BV$1105,'WEEKLY DATA'!$A$11:$A$1105,'MONTHLY DATA'!$A92,'WEEKLY DATA'!$B$11:$B$1105,'MONTHLY DATA'!$B92)</f>
        <v>386</v>
      </c>
      <c r="BW92" s="197">
        <f>BV92/BV91-1</f>
        <v>-0.17872340425531918</v>
      </c>
      <c r="BX92" s="51">
        <f>AVERAGEIFS('WEEKLY DATA'!BX$11:BX$1105,'WEEKLY DATA'!$A$11:$A$1105,'MONTHLY DATA'!$A92,'WEEKLY DATA'!$B$11:$B$1105,'MONTHLY DATA'!$B92)</f>
        <v>410</v>
      </c>
      <c r="BY92" s="51">
        <f>AVERAGEIFS('WEEKLY DATA'!BY$11:BY$1105,'WEEKLY DATA'!$A$11:$A$1105,'MONTHLY DATA'!$A92,'WEEKLY DATA'!$B$11:$B$1105,'MONTHLY DATA'!$B92)</f>
        <v>570</v>
      </c>
      <c r="BZ92" s="51">
        <f>AVERAGEIFS('WEEKLY DATA'!BZ$11:BZ$1105,'WEEKLY DATA'!$A$11:$A$1105,'MONTHLY DATA'!$A92,'WEEKLY DATA'!$B$11:$B$1105,'MONTHLY DATA'!$B92)</f>
        <v>490</v>
      </c>
      <c r="CA92" s="197">
        <f t="shared" ref="CA92" si="328">BZ92/BZ91-1</f>
        <v>-0.1070615034168565</v>
      </c>
      <c r="CB92" s="51">
        <f>AVERAGEIFS('WEEKLY DATA'!CB$11:CB$1105,'WEEKLY DATA'!$A$11:$A$1105,'MONTHLY DATA'!$A92,'WEEKLY DATA'!$B$11:$B$1105,'MONTHLY DATA'!$B92)</f>
        <v>90</v>
      </c>
      <c r="CC92" s="51">
        <f>AVERAGEIFS('WEEKLY DATA'!CC$11:CC$1105,'WEEKLY DATA'!$A$11:$A$1105,'MONTHLY DATA'!$A92,'WEEKLY DATA'!$B$11:$B$1105,'MONTHLY DATA'!$B92)</f>
        <v>110</v>
      </c>
      <c r="CD92" s="51">
        <f>AVERAGEIFS('WEEKLY DATA'!CD$11:CD$1105,'WEEKLY DATA'!$A$11:$A$1105,'MONTHLY DATA'!$A92,'WEEKLY DATA'!$B$11:$B$1105,'MONTHLY DATA'!$B92)</f>
        <v>100</v>
      </c>
      <c r="CE92" s="197">
        <f t="shared" ref="CE92" si="329">CD92/CD91-1</f>
        <v>-6.9767441860465129E-2</v>
      </c>
      <c r="CF92" s="51">
        <f>AVERAGEIFS('WEEKLY DATA'!CF$11:CF$1105,'WEEKLY DATA'!$A$11:$A$1105,'MONTHLY DATA'!$A92,'WEEKLY DATA'!$B$11:$B$1105,'MONTHLY DATA'!$B92)</f>
        <v>257</v>
      </c>
      <c r="CG92" s="51">
        <f>AVERAGEIFS('WEEKLY DATA'!CG$11:CG$1105,'WEEKLY DATA'!$A$11:$A$1105,'MONTHLY DATA'!$A92,'WEEKLY DATA'!$B$11:$B$1105,'MONTHLY DATA'!$B92)</f>
        <v>417</v>
      </c>
      <c r="CH92" s="51">
        <f>AVERAGEIFS('WEEKLY DATA'!CH$11:CH$1105,'WEEKLY DATA'!$A$11:$A$1105,'MONTHLY DATA'!$A92,'WEEKLY DATA'!$B$11:$B$1105,'MONTHLY DATA'!$B92)</f>
        <v>337</v>
      </c>
      <c r="CI92" s="197">
        <f t="shared" ref="CI92" si="330">CH92/CH91-1</f>
        <v>-0.14683544303797469</v>
      </c>
      <c r="CJ92" s="51">
        <f>AVERAGEIFS('WEEKLY DATA'!CJ$11:CJ$1105,'WEEKLY DATA'!$A$11:$A$1105,'MONTHLY DATA'!$A92,'WEEKLY DATA'!$B$11:$B$1105,'MONTHLY DATA'!$B92)</f>
        <v>356</v>
      </c>
      <c r="CK92" s="51">
        <f>AVERAGEIFS('WEEKLY DATA'!CK$11:CK$1105,'WEEKLY DATA'!$A$11:$A$1105,'MONTHLY DATA'!$A92,'WEEKLY DATA'!$B$11:$B$1105,'MONTHLY DATA'!$B92)</f>
        <v>506</v>
      </c>
      <c r="CL92" s="51">
        <f>AVERAGEIFS('WEEKLY DATA'!CL$11:CL$1105,'WEEKLY DATA'!$A$11:$A$1105,'MONTHLY DATA'!$A92,'WEEKLY DATA'!$B$11:$B$1105,'MONTHLY DATA'!$B92)</f>
        <v>431</v>
      </c>
      <c r="CM92" s="197">
        <f t="shared" ref="CM92" si="331">CL92/CL91-1</f>
        <v>-0.1631067961165048</v>
      </c>
      <c r="CN92" s="51">
        <f>AVERAGEIFS('WEEKLY DATA'!CN$11:CN$1105,'WEEKLY DATA'!$A$11:$A$1105,'MONTHLY DATA'!$A92,'WEEKLY DATA'!$B$11:$B$1105,'MONTHLY DATA'!$B92)</f>
        <v>490</v>
      </c>
      <c r="CO92" s="51">
        <f>AVERAGEIFS('WEEKLY DATA'!CO$11:CO$1105,'WEEKLY DATA'!$A$11:$A$1105,'MONTHLY DATA'!$A92,'WEEKLY DATA'!$B$11:$B$1105,'MONTHLY DATA'!$B92)</f>
        <v>600</v>
      </c>
      <c r="CP92" s="51">
        <f>AVERAGEIFS('WEEKLY DATA'!CP$11:CP$1105,'WEEKLY DATA'!$A$11:$A$1105,'MONTHLY DATA'!$A92,'WEEKLY DATA'!$B$11:$B$1105,'MONTHLY DATA'!$B92)</f>
        <v>545</v>
      </c>
      <c r="CQ92" s="197">
        <f t="shared" ref="CQ92" si="332">CP92/CP91-1</f>
        <v>-9.7308488612836475E-2</v>
      </c>
      <c r="CR92" s="51">
        <f>AVERAGEIFS('WEEKLY DATA'!CR$11:CR$1105,'WEEKLY DATA'!$A$11:$A$1105,'MONTHLY DATA'!$A92,'WEEKLY DATA'!$B$11:$B$1105,'MONTHLY DATA'!$B92)</f>
        <v>115</v>
      </c>
      <c r="CS92" s="51">
        <f>AVERAGEIFS('WEEKLY DATA'!CS$11:CS$1105,'WEEKLY DATA'!$A$11:$A$1105,'MONTHLY DATA'!$A92,'WEEKLY DATA'!$B$11:$B$1105,'MONTHLY DATA'!$B92)</f>
        <v>175</v>
      </c>
      <c r="CT92" s="51">
        <f>AVERAGEIFS('WEEKLY DATA'!CT$11:CT$1105,'WEEKLY DATA'!$A$11:$A$1105,'MONTHLY DATA'!$A92,'WEEKLY DATA'!$B$11:$B$1105,'MONTHLY DATA'!$B92)</f>
        <v>145</v>
      </c>
      <c r="CU92" s="197">
        <f t="shared" ref="CU92" si="333">CT92/CT91-1</f>
        <v>-4.9180327868852514E-2</v>
      </c>
      <c r="CV92" s="51">
        <f>AVERAGEIFS('WEEKLY DATA'!CV$11:CV$1105,'WEEKLY DATA'!$A$11:$A$1105,'MONTHLY DATA'!$A92,'WEEKLY DATA'!$B$11:$B$1105,'MONTHLY DATA'!$B92)</f>
        <v>297</v>
      </c>
      <c r="CW92" s="51">
        <f>AVERAGEIFS('WEEKLY DATA'!CW$11:CW$1105,'WEEKLY DATA'!$A$11:$A$1105,'MONTHLY DATA'!$A92,'WEEKLY DATA'!$B$11:$B$1105,'MONTHLY DATA'!$B92)</f>
        <v>457</v>
      </c>
      <c r="CX92" s="51">
        <f>AVERAGEIFS('WEEKLY DATA'!CX$11:CX$1105,'WEEKLY DATA'!$A$11:$A$1105,'MONTHLY DATA'!$A92,'WEEKLY DATA'!$B$11:$B$1105,'MONTHLY DATA'!$B92)</f>
        <v>377</v>
      </c>
      <c r="CY92" s="197">
        <f t="shared" ref="CY92" si="334">CX92/CX91-1</f>
        <v>-0.1333333333333333</v>
      </c>
      <c r="CZ92" s="51">
        <f>AVERAGEIFS('WEEKLY DATA'!CZ$11:CZ$1105,'WEEKLY DATA'!$A$11:$A$1105,'MONTHLY DATA'!$A92,'WEEKLY DATA'!$B$11:$B$1105,'MONTHLY DATA'!$B92)</f>
        <v>346</v>
      </c>
      <c r="DA92" s="51">
        <f>AVERAGEIFS('WEEKLY DATA'!DA$11:DA$1105,'WEEKLY DATA'!$A$11:$A$1105,'MONTHLY DATA'!$A92,'WEEKLY DATA'!$B$11:$B$1105,'MONTHLY DATA'!$B92)</f>
        <v>486</v>
      </c>
      <c r="DB92" s="51">
        <f>AVERAGEIFS('WEEKLY DATA'!DB$11:DB$1105,'WEEKLY DATA'!$A$11:$A$1105,'MONTHLY DATA'!$A92,'WEEKLY DATA'!$B$11:$B$1105,'MONTHLY DATA'!$B92)</f>
        <v>416</v>
      </c>
      <c r="DC92" s="197">
        <f t="shared" ref="DC92" si="335">DB92/DB91-1</f>
        <v>-0.16800000000000004</v>
      </c>
      <c r="DD92" s="51">
        <f>AVERAGEIFS('WEEKLY DATA'!DD$11:DD$1105,'WEEKLY DATA'!$A$11:$A$1105,'MONTHLY DATA'!$A92,'WEEKLY DATA'!$B$11:$B$1105,'MONTHLY DATA'!$B92)</f>
        <v>420</v>
      </c>
      <c r="DE92" s="51">
        <f>AVERAGEIFS('WEEKLY DATA'!DE$11:DE$1105,'WEEKLY DATA'!$A$11:$A$1105,'MONTHLY DATA'!$A92,'WEEKLY DATA'!$B$11:$B$1105,'MONTHLY DATA'!$B92)</f>
        <v>580</v>
      </c>
      <c r="DF92" s="51">
        <f>AVERAGEIFS('WEEKLY DATA'!DF$11:DF$1105,'WEEKLY DATA'!$A$11:$A$1105,'MONTHLY DATA'!$A92,'WEEKLY DATA'!$B$11:$B$1105,'MONTHLY DATA'!$B92)</f>
        <v>500</v>
      </c>
      <c r="DG92" s="197">
        <f t="shared" ref="DG92" si="336">DF92/DF91-1</f>
        <v>-0.10514541387024612</v>
      </c>
      <c r="DH92" s="51">
        <f>AVERAGEIFS('WEEKLY DATA'!DH$11:DH$1105,'WEEKLY DATA'!$A$11:$A$1105,'MONTHLY DATA'!$A92,'WEEKLY DATA'!$B$11:$B$1105,'MONTHLY DATA'!$B92)</f>
        <v>100</v>
      </c>
      <c r="DI92" s="51">
        <f>AVERAGEIFS('WEEKLY DATA'!DI$11:DI$1105,'WEEKLY DATA'!$A$11:$A$1105,'MONTHLY DATA'!$A92,'WEEKLY DATA'!$B$11:$B$1105,'MONTHLY DATA'!$B92)</f>
        <v>150</v>
      </c>
      <c r="DJ92" s="51">
        <f>AVERAGEIFS('WEEKLY DATA'!DJ$11:DJ$1105,'WEEKLY DATA'!$A$11:$A$1105,'MONTHLY DATA'!$A92,'WEEKLY DATA'!$B$11:$B$1105,'MONTHLY DATA'!$B92)</f>
        <v>125</v>
      </c>
      <c r="DK92" s="197">
        <f t="shared" ref="DK92" si="337">DJ92/DJ91-1</f>
        <v>-5.6603773584905648E-2</v>
      </c>
      <c r="DL92" s="51">
        <f>AVERAGEIFS('WEEKLY DATA'!DL$11:DL$1105,'WEEKLY DATA'!$A$11:$A$1105,'MONTHLY DATA'!$A92,'WEEKLY DATA'!$B$11:$B$1105,'MONTHLY DATA'!$B92)</f>
        <v>287</v>
      </c>
      <c r="DM92" s="51">
        <f>AVERAGEIFS('WEEKLY DATA'!DM$11:DM$1105,'WEEKLY DATA'!$A$11:$A$1105,'MONTHLY DATA'!$A92,'WEEKLY DATA'!$B$11:$B$1105,'MONTHLY DATA'!$B92)</f>
        <v>397</v>
      </c>
      <c r="DN92" s="51">
        <f>AVERAGEIFS('WEEKLY DATA'!DN$11:DN$1105,'WEEKLY DATA'!$A$11:$A$1105,'MONTHLY DATA'!$A92,'WEEKLY DATA'!$B$11:$B$1105,'MONTHLY DATA'!$B92)</f>
        <v>342</v>
      </c>
      <c r="DO92" s="197">
        <f t="shared" ref="DO92" si="338">DN92/DN91-1</f>
        <v>-0.14500000000000002</v>
      </c>
      <c r="DP92" s="51">
        <f>AVERAGEIFS('WEEKLY DATA'!DP$11:DP$1105,'WEEKLY DATA'!$A$11:$A$1105,'MONTHLY DATA'!$A92,'WEEKLY DATA'!$B$11:$B$1105,'MONTHLY DATA'!$B92)</f>
        <v>382</v>
      </c>
      <c r="DQ92" s="51">
        <f>AVERAGEIFS('WEEKLY DATA'!DQ$11:DQ$1105,'WEEKLY DATA'!$A$11:$A$1105,'MONTHLY DATA'!$A92,'WEEKLY DATA'!$B$11:$B$1105,'MONTHLY DATA'!$B92)</f>
        <v>482</v>
      </c>
      <c r="DR92" s="51">
        <f>AVERAGEIFS('WEEKLY DATA'!DR$11:DR$1105,'WEEKLY DATA'!$A$11:$A$1105,'MONTHLY DATA'!$A92,'WEEKLY DATA'!$B$11:$B$1105,'MONTHLY DATA'!$B92)</f>
        <v>432</v>
      </c>
      <c r="DS92" s="197">
        <f t="shared" ref="DS92" si="339">DR92/DR91-1</f>
        <v>-0.16116504854368929</v>
      </c>
      <c r="DT92" s="51">
        <f>AVERAGEIFS('WEEKLY DATA'!DT$11:DT$1105,'WEEKLY DATA'!$A$11:$A$1105,'MONTHLY DATA'!$A92,'WEEKLY DATA'!$B$11:$B$1105,'MONTHLY DATA'!$B92)</f>
        <v>480</v>
      </c>
      <c r="DU92" s="51">
        <f>AVERAGEIFS('WEEKLY DATA'!DU$11:DU$1105,'WEEKLY DATA'!$A$11:$A$1105,'MONTHLY DATA'!$A92,'WEEKLY DATA'!$B$11:$B$1105,'MONTHLY DATA'!$B92)</f>
        <v>620</v>
      </c>
      <c r="DV92" s="51">
        <f>AVERAGEIFS('WEEKLY DATA'!DV$11:DV$1105,'WEEKLY DATA'!$A$11:$A$1105,'MONTHLY DATA'!$A92,'WEEKLY DATA'!$B$11:$B$1105,'MONTHLY DATA'!$B92)</f>
        <v>550</v>
      </c>
      <c r="DW92" s="197">
        <f t="shared" ref="DW92" si="340">DV92/DV91-1</f>
        <v>-6.1833688699360345E-2</v>
      </c>
      <c r="DX92" s="51">
        <f>AVERAGEIFS('WEEKLY DATA'!DX$11:DX$1105,'WEEKLY DATA'!$A$11:$A$1105,'MONTHLY DATA'!$A92,'WEEKLY DATA'!$B$11:$B$1105,'MONTHLY DATA'!$B92)</f>
        <v>150</v>
      </c>
      <c r="DY92" s="51">
        <f>AVERAGEIFS('WEEKLY DATA'!DY$11:DY$1105,'WEEKLY DATA'!$A$11:$A$1105,'MONTHLY DATA'!$A92,'WEEKLY DATA'!$B$11:$B$1105,'MONTHLY DATA'!$B92)</f>
        <v>200</v>
      </c>
      <c r="DZ92" s="51">
        <f>AVERAGEIFS('WEEKLY DATA'!DZ$11:DZ$1105,'WEEKLY DATA'!$A$11:$A$1105,'MONTHLY DATA'!$A92,'WEEKLY DATA'!$B$11:$B$1105,'MONTHLY DATA'!$B92)</f>
        <v>175</v>
      </c>
      <c r="EA92" s="197">
        <f t="shared" ref="EA92" si="341">DZ92/DZ91-1</f>
        <v>-4.1095890410958957E-2</v>
      </c>
      <c r="EB92" s="51">
        <f>AVERAGEIFS('WEEKLY DATA'!EB$11:EB$1105,'WEEKLY DATA'!$A$11:$A$1105,'MONTHLY DATA'!$A92,'WEEKLY DATA'!$B$11:$B$1105,'MONTHLY DATA'!$B92)</f>
        <v>342</v>
      </c>
      <c r="EC92" s="51">
        <f>AVERAGEIFS('WEEKLY DATA'!EC$11:EC$1105,'WEEKLY DATA'!$A$11:$A$1105,'MONTHLY DATA'!$A92,'WEEKLY DATA'!$B$11:$B$1105,'MONTHLY DATA'!$B92)</f>
        <v>422</v>
      </c>
      <c r="ED92" s="51">
        <f>AVERAGEIFS('WEEKLY DATA'!ED$11:ED$1105,'WEEKLY DATA'!$A$11:$A$1105,'MONTHLY DATA'!$A92,'WEEKLY DATA'!$B$11:$B$1105,'MONTHLY DATA'!$B92)</f>
        <v>382</v>
      </c>
      <c r="EE92" s="197">
        <f t="shared" ref="EE92" si="342">ED92/ED91-1</f>
        <v>-0.17405405405405405</v>
      </c>
      <c r="EF92" s="51">
        <f>AVERAGEIFS('WEEKLY DATA'!EF$11:EF$1105,'WEEKLY DATA'!$A$11:$A$1105,'MONTHLY DATA'!$A92,'WEEKLY DATA'!$B$11:$B$1105,'MONTHLY DATA'!$B92)</f>
        <v>270</v>
      </c>
      <c r="EG92" s="51">
        <f>AVERAGEIFS('WEEKLY DATA'!EG$11:EG$1105,'WEEKLY DATA'!$A$11:$A$1105,'MONTHLY DATA'!$A92,'WEEKLY DATA'!$B$11:$B$1105,'MONTHLY DATA'!$B92)</f>
        <v>357</v>
      </c>
      <c r="EH92" s="51">
        <f>AVERAGEIFS('WEEKLY DATA'!EH$11:EH$1105,'WEEKLY DATA'!$A$11:$A$1105,'MONTHLY DATA'!$A92,'WEEKLY DATA'!$B$11:$B$1105,'MONTHLY DATA'!$B92)</f>
        <v>313.5</v>
      </c>
      <c r="EI92" s="197">
        <f t="shared" ref="EI92" si="343">EH92/EH91-1</f>
        <v>-0.32398921832884098</v>
      </c>
      <c r="EJ92" s="51">
        <f>AVERAGEIFS('WEEKLY DATA'!EJ$11:EJ$1105,'WEEKLY DATA'!$A$11:$A$1105,'MONTHLY DATA'!$A92,'WEEKLY DATA'!$B$11:$B$1105,'MONTHLY DATA'!$B92)</f>
        <v>422.5</v>
      </c>
      <c r="EK92" s="51">
        <f>AVERAGEIFS('WEEKLY DATA'!EK$11:EK$1105,'WEEKLY DATA'!$A$11:$A$1105,'MONTHLY DATA'!$A92,'WEEKLY DATA'!$B$11:$B$1105,'MONTHLY DATA'!$B92)</f>
        <v>496.5</v>
      </c>
      <c r="EL92" s="51">
        <f>AVERAGEIFS('WEEKLY DATA'!EL$11:EL$1105,'WEEKLY DATA'!$A$11:$A$1105,'MONTHLY DATA'!$A92,'WEEKLY DATA'!$B$11:$B$1105,'MONTHLY DATA'!$B92)</f>
        <v>459.5</v>
      </c>
      <c r="EM92" s="197">
        <f t="shared" ref="EM92" si="344">EL92/EL91-1</f>
        <v>-1.0869565217391797E-3</v>
      </c>
      <c r="EN92" s="51">
        <f>AVERAGEIFS('WEEKLY DATA'!EN$11:EN$1105,'WEEKLY DATA'!$A$11:$A$1105,'MONTHLY DATA'!$A92,'WEEKLY DATA'!$B$11:$B$1105,'MONTHLY DATA'!$B92)</f>
        <v>190</v>
      </c>
      <c r="EO92" s="51">
        <f>AVERAGEIFS('WEEKLY DATA'!EO$11:EO$1105,'WEEKLY DATA'!$A$11:$A$1105,'MONTHLY DATA'!$A92,'WEEKLY DATA'!$B$11:$B$1105,'MONTHLY DATA'!$B92)</f>
        <v>260</v>
      </c>
      <c r="EP92" s="51">
        <f>AVERAGEIFS('WEEKLY DATA'!EP$11:EP$1105,'WEEKLY DATA'!$A$11:$A$1105,'MONTHLY DATA'!$A92,'WEEKLY DATA'!$B$11:$B$1105,'MONTHLY DATA'!$B92)</f>
        <v>225</v>
      </c>
      <c r="EQ92" s="197">
        <f t="shared" ref="EQ92" si="345">EP92/EP91-1</f>
        <v>-6.25E-2</v>
      </c>
      <c r="ER92" s="78"/>
      <c r="ES92" s="55"/>
      <c r="ET92" s="58"/>
      <c r="EU92" s="70"/>
      <c r="EV92" s="51">
        <f>AVERAGEIFS('WEEKLY DATA'!EV$11:EV$1105,'WEEKLY DATA'!$A$11:$A$1105,'MONTHLY DATA'!$A92,'WEEKLY DATA'!$B$11:$B$1105,'MONTHLY DATA'!$B92)</f>
        <v>208</v>
      </c>
      <c r="EW92" s="51">
        <f>AVERAGEIFS('WEEKLY DATA'!EW$11:EW$1105,'WEEKLY DATA'!$A$11:$A$1105,'MONTHLY DATA'!$A92,'WEEKLY DATA'!$B$11:$B$1105,'MONTHLY DATA'!$B92)</f>
        <v>302</v>
      </c>
      <c r="EX92" s="51">
        <f>AVERAGEIFS('WEEKLY DATA'!EX$11:EX$1105,'WEEKLY DATA'!$A$11:$A$1105,'MONTHLY DATA'!$A92,'WEEKLY DATA'!$B$11:$B$1105,'MONTHLY DATA'!$B92)</f>
        <v>255</v>
      </c>
      <c r="EY92" s="197">
        <f t="shared" ref="EY92" si="346">EX92/EX91-1</f>
        <v>-5.555555555555558E-2</v>
      </c>
      <c r="EZ92" s="51">
        <f>AVERAGEIFS('WEEKLY DATA'!EZ$11:EZ$1105,'WEEKLY DATA'!$A$11:$A$1105,'MONTHLY DATA'!$A92,'WEEKLY DATA'!$B$11:$B$1105,'MONTHLY DATA'!$B92)</f>
        <v>425</v>
      </c>
      <c r="FA92" s="51">
        <f>AVERAGEIFS('WEEKLY DATA'!FA$11:FA$1105,'WEEKLY DATA'!$A$11:$A$1105,'MONTHLY DATA'!$A92,'WEEKLY DATA'!$B$11:$B$1105,'MONTHLY DATA'!$B92)</f>
        <v>525</v>
      </c>
      <c r="FB92" s="51">
        <f>AVERAGEIFS('WEEKLY DATA'!FB$11:FB$1105,'WEEKLY DATA'!$A$11:$A$1105,'MONTHLY DATA'!$A92,'WEEKLY DATA'!$B$11:$B$1105,'MONTHLY DATA'!$B92)</f>
        <v>475</v>
      </c>
      <c r="FC92" s="197">
        <f t="shared" ref="FC92" si="347">FB92/FB91-1</f>
        <v>5.555555555555558E-2</v>
      </c>
      <c r="FD92" s="51">
        <f>AVERAGEIFS('WEEKLY DATA'!FD$11:FD$1105,'WEEKLY DATA'!$A$11:$A$1105,'MONTHLY DATA'!$A92,'WEEKLY DATA'!$B$11:$B$1105,'MONTHLY DATA'!$B92)</f>
        <v>124</v>
      </c>
      <c r="FE92" s="51">
        <f>AVERAGEIFS('WEEKLY DATA'!FE$11:FE$1105,'WEEKLY DATA'!$A$11:$A$1105,'MONTHLY DATA'!$A92,'WEEKLY DATA'!$B$11:$B$1105,'MONTHLY DATA'!$B92)</f>
        <v>184</v>
      </c>
      <c r="FF92" s="51">
        <f>AVERAGEIFS('WEEKLY DATA'!FF$11:FF$1105,'WEEKLY DATA'!$A$11:$A$1105,'MONTHLY DATA'!$A92,'WEEKLY DATA'!$B$11:$B$1105,'MONTHLY DATA'!$B92)</f>
        <v>154</v>
      </c>
      <c r="FG92" s="197">
        <f t="shared" ref="FG92" si="348">FF92/FF91-1</f>
        <v>-3.7499999999999978E-2</v>
      </c>
      <c r="FH92" s="51">
        <f>AVERAGEIFS('WEEKLY DATA'!FH$11:FH$1105,'WEEKLY DATA'!$A$11:$A$1105,'MONTHLY DATA'!$A92,'WEEKLY DATA'!$B$11:$B$1105,'MONTHLY DATA'!$B92)</f>
        <v>272</v>
      </c>
      <c r="FI92" s="51">
        <f>AVERAGEIFS('WEEKLY DATA'!FI$11:FI$1105,'WEEKLY DATA'!$A$11:$A$1105,'MONTHLY DATA'!$A92,'WEEKLY DATA'!$B$11:$B$1105,'MONTHLY DATA'!$B92)</f>
        <v>322</v>
      </c>
      <c r="FJ92" s="51">
        <f>AVERAGEIFS('WEEKLY DATA'!FJ$11:FJ$1105,'WEEKLY DATA'!$A$11:$A$1105,'MONTHLY DATA'!$A92,'WEEKLY DATA'!$B$11:$B$1105,'MONTHLY DATA'!$B92)</f>
        <v>297</v>
      </c>
      <c r="FK92" s="197">
        <f t="shared" ref="FK92" si="349">FJ92/FJ91-1</f>
        <v>-8.6153846153846136E-2</v>
      </c>
      <c r="FL92" s="51">
        <f>AVERAGEIFS('WEEKLY DATA'!FL$11:FL$1105,'WEEKLY DATA'!$A$11:$A$1105,'MONTHLY DATA'!$A92,'WEEKLY DATA'!$B$11:$B$1105,'MONTHLY DATA'!$B92)</f>
        <v>200</v>
      </c>
      <c r="FM92" s="51">
        <f>AVERAGEIFS('WEEKLY DATA'!FM$11:FM$1105,'WEEKLY DATA'!$A$11:$A$1105,'MONTHLY DATA'!$A92,'WEEKLY DATA'!$B$11:$B$1105,'MONTHLY DATA'!$B92)</f>
        <v>300</v>
      </c>
      <c r="FN92" s="51">
        <f>AVERAGEIFS('WEEKLY DATA'!FN$11:FN$1105,'WEEKLY DATA'!$A$11:$A$1105,'MONTHLY DATA'!$A92,'WEEKLY DATA'!$B$11:$B$1105,'MONTHLY DATA'!$B92)</f>
        <v>250</v>
      </c>
      <c r="FO92" s="197">
        <f t="shared" ref="FO92" si="350">FN92/FN91-1</f>
        <v>-0.29577464788732399</v>
      </c>
      <c r="FP92" s="51">
        <f>AVERAGEIFS('WEEKLY DATA'!FP$11:FP$1105,'WEEKLY DATA'!$A$11:$A$1105,'MONTHLY DATA'!$A92,'WEEKLY DATA'!$B$11:$B$1105,'MONTHLY DATA'!$B92)</f>
        <v>315</v>
      </c>
      <c r="FQ92" s="51">
        <f>AVERAGEIFS('WEEKLY DATA'!FQ$11:FQ$1105,'WEEKLY DATA'!$A$11:$A$1105,'MONTHLY DATA'!$A92,'WEEKLY DATA'!$B$11:$B$1105,'MONTHLY DATA'!$B92)</f>
        <v>390</v>
      </c>
      <c r="FR92" s="51">
        <f>AVERAGEIFS('WEEKLY DATA'!FR$11:FR$1105,'WEEKLY DATA'!$A$11:$A$1105,'MONTHLY DATA'!$A92,'WEEKLY DATA'!$B$11:$B$1105,'MONTHLY DATA'!$B92)</f>
        <v>352.5</v>
      </c>
      <c r="FS92" s="197">
        <f t="shared" ref="FS92" si="351">FR92/FR91-1</f>
        <v>-0.26753246753246751</v>
      </c>
      <c r="FT92" s="51">
        <f>AVERAGEIFS('WEEKLY DATA'!FT$11:FT$1105,'WEEKLY DATA'!$A$11:$A$1105,'MONTHLY DATA'!$A92,'WEEKLY DATA'!$B$11:$B$1105,'MONTHLY DATA'!$B92)</f>
        <v>115</v>
      </c>
      <c r="FU92" s="51">
        <f>AVERAGEIFS('WEEKLY DATA'!FU$11:FU$1105,'WEEKLY DATA'!$A$11:$A$1105,'MONTHLY DATA'!$A92,'WEEKLY DATA'!$B$11:$B$1105,'MONTHLY DATA'!$B92)</f>
        <v>165</v>
      </c>
      <c r="FV92" s="51">
        <f>AVERAGEIFS('WEEKLY DATA'!FV$11:FV$1105,'WEEKLY DATA'!$A$11:$A$1105,'MONTHLY DATA'!$A92,'WEEKLY DATA'!$B$11:$B$1105,'MONTHLY DATA'!$B92)</f>
        <v>140</v>
      </c>
      <c r="FW92" s="197">
        <f t="shared" ref="FW92" si="352">FV92/FV91-1</f>
        <v>-0.125</v>
      </c>
      <c r="FX92" s="51">
        <f>AVERAGEIFS('WEEKLY DATA'!FX$11:FX$1105,'WEEKLY DATA'!$A$11:$A$1105,'MONTHLY DATA'!$A92,'WEEKLY DATA'!$B$11:$B$1105,'MONTHLY DATA'!$B92)</f>
        <v>253</v>
      </c>
      <c r="FY92" s="51">
        <f>AVERAGEIFS('WEEKLY DATA'!FY$11:FY$1105,'WEEKLY DATA'!$A$11:$A$1105,'MONTHLY DATA'!$A92,'WEEKLY DATA'!$B$11:$B$1105,'MONTHLY DATA'!$B92)</f>
        <v>313</v>
      </c>
      <c r="FZ92" s="51">
        <f>AVERAGEIFS('WEEKLY DATA'!FZ$11:FZ$1105,'WEEKLY DATA'!$A$11:$A$1105,'MONTHLY DATA'!$A92,'WEEKLY DATA'!$B$11:$B$1105,'MONTHLY DATA'!$B92)</f>
        <v>283</v>
      </c>
      <c r="GA92" s="197">
        <f t="shared" ref="GA92" si="353">FZ92/FZ91-1</f>
        <v>-5.6666666666666643E-2</v>
      </c>
    </row>
    <row r="93" spans="1:202" s="34" customFormat="1" x14ac:dyDescent="0.35">
      <c r="A93" s="34">
        <f t="shared" si="46"/>
        <v>1</v>
      </c>
      <c r="B93" s="34">
        <f t="shared" si="47"/>
        <v>1900</v>
      </c>
      <c r="C93" s="37"/>
      <c r="D93" s="54"/>
      <c r="E93" s="55"/>
      <c r="F93" s="236"/>
      <c r="G93" s="70"/>
      <c r="H93" s="54"/>
      <c r="I93" s="55"/>
      <c r="J93" s="236"/>
      <c r="K93" s="70"/>
      <c r="L93" s="78"/>
      <c r="M93" s="55"/>
      <c r="N93" s="236"/>
      <c r="O93" s="70"/>
      <c r="P93" s="78"/>
      <c r="Q93" s="55"/>
      <c r="R93" s="236"/>
      <c r="S93" s="70"/>
      <c r="T93" s="78"/>
      <c r="U93" s="55"/>
      <c r="V93" s="236"/>
      <c r="W93" s="70"/>
      <c r="X93" s="78"/>
      <c r="Y93" s="55"/>
      <c r="Z93" s="236"/>
      <c r="AA93" s="70"/>
      <c r="AB93" s="78"/>
      <c r="AC93" s="55"/>
      <c r="AD93" s="236"/>
      <c r="AE93" s="70"/>
      <c r="AF93" s="78"/>
      <c r="AG93" s="55"/>
      <c r="AH93" s="236"/>
      <c r="AI93" s="70"/>
      <c r="AJ93" s="78"/>
      <c r="AK93" s="55"/>
      <c r="AL93" s="236"/>
      <c r="AM93" s="70"/>
      <c r="AN93" s="78"/>
      <c r="AO93" s="55"/>
      <c r="AP93" s="236"/>
      <c r="AQ93" s="70"/>
      <c r="AR93" s="78"/>
      <c r="AS93" s="55"/>
      <c r="AT93" s="236"/>
      <c r="AU93" s="70"/>
      <c r="AV93" s="78"/>
      <c r="AW93" s="55"/>
      <c r="AX93" s="236"/>
      <c r="AY93" s="70"/>
      <c r="AZ93" s="78"/>
      <c r="BA93" s="55"/>
      <c r="BB93" s="236"/>
      <c r="BC93" s="70"/>
      <c r="BD93" s="78"/>
      <c r="BE93" s="55"/>
      <c r="BF93" s="236"/>
      <c r="BG93" s="70"/>
      <c r="BH93" s="78"/>
      <c r="BI93" s="55"/>
      <c r="BJ93" s="236"/>
      <c r="BK93" s="70"/>
      <c r="BL93" s="78"/>
      <c r="BM93" s="55"/>
      <c r="BN93" s="236"/>
      <c r="BO93" s="70"/>
      <c r="BP93" s="78"/>
      <c r="BQ93" s="55"/>
      <c r="BR93" s="236"/>
      <c r="BS93" s="70"/>
      <c r="BT93" s="78"/>
      <c r="BU93" s="55"/>
      <c r="BV93" s="236"/>
      <c r="BW93" s="70"/>
      <c r="BX93" s="78"/>
      <c r="BY93" s="55"/>
      <c r="BZ93" s="236"/>
      <c r="CA93" s="70"/>
      <c r="CB93" s="78"/>
      <c r="CC93" s="55"/>
      <c r="CD93" s="236"/>
      <c r="CE93" s="70"/>
      <c r="CF93" s="78"/>
      <c r="CG93" s="55"/>
      <c r="CH93" s="236"/>
      <c r="CI93" s="70"/>
      <c r="CJ93" s="78"/>
      <c r="CK93" s="55"/>
      <c r="CL93" s="236"/>
      <c r="CM93" s="70"/>
      <c r="CN93" s="78"/>
      <c r="CO93" s="55"/>
      <c r="CP93" s="236"/>
      <c r="CQ93" s="70"/>
      <c r="CR93" s="78"/>
      <c r="CS93" s="55"/>
      <c r="CT93" s="236"/>
      <c r="CU93" s="70"/>
      <c r="CV93" s="78"/>
      <c r="CW93" s="55"/>
      <c r="CX93" s="236"/>
      <c r="CY93" s="70"/>
      <c r="CZ93" s="78"/>
      <c r="DA93" s="55"/>
      <c r="DB93" s="236"/>
      <c r="DC93" s="70"/>
      <c r="DD93" s="78"/>
      <c r="DE93" s="55"/>
      <c r="DF93" s="236"/>
      <c r="DG93" s="70"/>
      <c r="DH93" s="78"/>
      <c r="DI93" s="55"/>
      <c r="DJ93" s="236"/>
      <c r="DK93" s="70"/>
      <c r="DL93" s="78"/>
      <c r="DM93" s="55"/>
      <c r="DN93" s="236"/>
      <c r="DO93" s="70"/>
      <c r="DP93" s="78"/>
      <c r="DQ93" s="55"/>
      <c r="DR93" s="236"/>
      <c r="DS93" s="70"/>
      <c r="DT93" s="78"/>
      <c r="DU93" s="55"/>
      <c r="DV93" s="236"/>
      <c r="DW93" s="70"/>
      <c r="DX93" s="78"/>
      <c r="DY93" s="55"/>
      <c r="DZ93" s="236"/>
      <c r="EA93" s="70"/>
      <c r="EB93" s="78"/>
      <c r="EC93" s="55"/>
      <c r="ED93" s="236"/>
      <c r="EE93" s="70"/>
      <c r="EF93" s="78"/>
      <c r="EG93" s="55"/>
      <c r="EH93" s="236"/>
      <c r="EI93" s="70"/>
      <c r="EJ93" s="78"/>
      <c r="EK93" s="55"/>
      <c r="EL93" s="236"/>
      <c r="EM93" s="70"/>
      <c r="EN93" s="78"/>
      <c r="EO93" s="55"/>
      <c r="EP93" s="236"/>
      <c r="EQ93" s="70"/>
      <c r="ER93" s="78"/>
      <c r="ES93" s="55"/>
      <c r="ET93" s="58"/>
      <c r="EU93" s="70"/>
      <c r="EV93" s="78"/>
      <c r="EW93" s="55"/>
      <c r="EX93" s="236"/>
      <c r="EY93" s="70"/>
      <c r="EZ93" s="78"/>
      <c r="FA93" s="55"/>
      <c r="FB93" s="236"/>
      <c r="FC93" s="70"/>
      <c r="FD93" s="78"/>
      <c r="FE93" s="55"/>
      <c r="FF93" s="236"/>
      <c r="FG93" s="70"/>
      <c r="FH93" s="78"/>
      <c r="FI93" s="55"/>
      <c r="FJ93" s="236"/>
      <c r="FK93" s="70"/>
      <c r="FL93" s="78"/>
      <c r="FM93" s="55"/>
      <c r="FN93" s="236"/>
      <c r="FO93" s="70"/>
      <c r="FP93" s="78"/>
      <c r="FQ93" s="55"/>
      <c r="FR93" s="236"/>
      <c r="FS93" s="70"/>
      <c r="FT93" s="78"/>
      <c r="FU93" s="55"/>
      <c r="FV93" s="236"/>
      <c r="FX93" s="78"/>
      <c r="FY93" s="55"/>
      <c r="FZ93" s="236"/>
      <c r="GA93" s="70"/>
    </row>
    <row r="94" spans="1:202" s="34" customFormat="1" x14ac:dyDescent="0.35">
      <c r="A94" s="34">
        <f t="shared" si="46"/>
        <v>1</v>
      </c>
      <c r="B94" s="34">
        <f t="shared" si="47"/>
        <v>1900</v>
      </c>
      <c r="C94" s="37"/>
      <c r="D94" s="54"/>
      <c r="E94" s="55"/>
      <c r="F94" s="237"/>
      <c r="G94" s="70"/>
      <c r="H94" s="54"/>
      <c r="I94" s="55"/>
      <c r="J94" s="237"/>
      <c r="K94" s="70"/>
      <c r="L94" s="78"/>
      <c r="M94" s="55"/>
      <c r="N94" s="58"/>
      <c r="O94" s="70"/>
      <c r="P94" s="78"/>
      <c r="Q94" s="55"/>
      <c r="R94" s="58"/>
      <c r="S94" s="70"/>
      <c r="T94" s="78"/>
      <c r="U94" s="55"/>
      <c r="V94" s="58"/>
      <c r="W94" s="70"/>
      <c r="X94" s="78"/>
      <c r="Y94" s="55"/>
      <c r="Z94" s="237"/>
      <c r="AA94" s="70"/>
      <c r="AB94" s="78"/>
      <c r="AC94" s="55"/>
      <c r="AD94" s="58"/>
      <c r="AE94" s="70"/>
      <c r="AF94" s="78"/>
      <c r="AG94" s="55"/>
      <c r="AH94" s="58"/>
      <c r="AI94" s="70"/>
      <c r="AJ94" s="78"/>
      <c r="AK94" s="55"/>
      <c r="AL94" s="58"/>
      <c r="AM94" s="70"/>
      <c r="AN94" s="78"/>
      <c r="AO94" s="55"/>
      <c r="AP94" s="237"/>
      <c r="AQ94" s="70"/>
      <c r="AR94" s="78"/>
      <c r="AS94" s="55"/>
      <c r="AT94" s="58"/>
      <c r="AU94" s="70"/>
      <c r="AV94" s="78"/>
      <c r="AW94" s="55"/>
      <c r="AX94" s="58"/>
      <c r="AY94" s="70"/>
      <c r="AZ94" s="78"/>
      <c r="BA94" s="55"/>
      <c r="BB94" s="58"/>
      <c r="BC94" s="70"/>
      <c r="BD94" s="78"/>
      <c r="BE94" s="55"/>
      <c r="BF94" s="237"/>
      <c r="BG94" s="70"/>
      <c r="BH94" s="78"/>
      <c r="BI94" s="55"/>
      <c r="BJ94" s="58"/>
      <c r="BK94" s="70"/>
      <c r="BL94" s="78"/>
      <c r="BM94" s="55"/>
      <c r="BN94" s="58"/>
      <c r="BO94" s="70"/>
      <c r="BP94" s="78"/>
      <c r="BQ94" s="55"/>
      <c r="BR94" s="58"/>
      <c r="BS94" s="70"/>
      <c r="BT94" s="78"/>
      <c r="BU94" s="55"/>
      <c r="BV94" s="237"/>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237"/>
      <c r="CY94" s="70"/>
      <c r="CZ94" s="78"/>
      <c r="DA94" s="55"/>
      <c r="DB94" s="237"/>
      <c r="DC94" s="70"/>
      <c r="DD94" s="78"/>
      <c r="DE94" s="55"/>
      <c r="DF94" s="58"/>
      <c r="DG94" s="70"/>
      <c r="DH94" s="78"/>
      <c r="DI94" s="55"/>
      <c r="DJ94" s="58"/>
      <c r="DK94" s="70"/>
      <c r="DL94" s="78"/>
      <c r="DM94" s="55"/>
      <c r="DN94" s="58"/>
      <c r="DO94" s="70"/>
      <c r="DP94" s="78"/>
      <c r="DQ94" s="55"/>
      <c r="DR94" s="237"/>
      <c r="DS94" s="70"/>
      <c r="DT94" s="78"/>
      <c r="DU94" s="55"/>
      <c r="DV94" s="58"/>
      <c r="DW94" s="70"/>
      <c r="DX94" s="78"/>
      <c r="DY94" s="55"/>
      <c r="DZ94" s="58"/>
      <c r="EA94" s="70"/>
      <c r="EB94" s="78"/>
      <c r="EC94" s="55"/>
      <c r="ED94" s="58"/>
      <c r="EE94" s="70"/>
      <c r="EF94" s="78"/>
      <c r="EG94" s="55"/>
      <c r="EH94" s="237"/>
      <c r="EI94" s="70"/>
      <c r="EJ94" s="78"/>
      <c r="EK94" s="55"/>
      <c r="EL94" s="58"/>
      <c r="EM94" s="70"/>
      <c r="EN94" s="78"/>
      <c r="EO94" s="55"/>
      <c r="EP94" s="58"/>
      <c r="EQ94" s="70"/>
      <c r="ER94" s="78"/>
      <c r="ES94" s="55"/>
      <c r="ET94" s="58"/>
      <c r="EU94" s="70"/>
      <c r="EV94" s="78"/>
      <c r="EW94" s="55"/>
      <c r="EX94" s="237"/>
      <c r="EY94" s="70"/>
      <c r="EZ94" s="78"/>
      <c r="FA94" s="55"/>
      <c r="FB94" s="58"/>
      <c r="FC94" s="70"/>
      <c r="FD94" s="78"/>
      <c r="FE94" s="55"/>
      <c r="FF94" s="58"/>
      <c r="FG94" s="70"/>
      <c r="FH94" s="78"/>
      <c r="FI94" s="55"/>
      <c r="FJ94" s="58"/>
      <c r="FK94" s="70"/>
      <c r="FL94" s="78"/>
      <c r="FM94" s="55"/>
      <c r="FN94" s="237"/>
      <c r="FO94" s="70"/>
      <c r="FP94" s="78"/>
      <c r="FQ94" s="55"/>
      <c r="FR94" s="58"/>
      <c r="FS94" s="70"/>
      <c r="FT94" s="78"/>
      <c r="FU94" s="55"/>
      <c r="FV94" s="58"/>
      <c r="FX94" s="78"/>
      <c r="FY94" s="55"/>
      <c r="FZ94" s="58"/>
      <c r="GA94" s="70"/>
    </row>
    <row r="95" spans="1:202" s="34" customFormat="1" x14ac:dyDescent="0.35">
      <c r="A95" s="34">
        <f t="shared" ref="A95:A158" si="354">MONTH(C95)</f>
        <v>1</v>
      </c>
      <c r="B95" s="34">
        <f t="shared" ref="B95:B158" si="355">YEAR(C95)</f>
        <v>1900</v>
      </c>
      <c r="C95" s="37"/>
      <c r="D95" s="54"/>
      <c r="E95" s="55"/>
      <c r="F95" s="236"/>
      <c r="G95" s="70"/>
      <c r="H95" s="54"/>
      <c r="I95" s="55"/>
      <c r="J95" s="236"/>
      <c r="K95" s="70"/>
      <c r="L95" s="78"/>
      <c r="M95" s="55"/>
      <c r="N95" s="58"/>
      <c r="O95" s="70"/>
      <c r="P95" s="78"/>
      <c r="Q95" s="55"/>
      <c r="R95" s="58"/>
      <c r="S95" s="70"/>
      <c r="T95" s="78"/>
      <c r="U95" s="55"/>
      <c r="V95" s="58"/>
      <c r="W95" s="70"/>
      <c r="X95" s="78"/>
      <c r="Y95" s="55"/>
      <c r="Z95" s="236"/>
      <c r="AA95" s="70"/>
      <c r="AB95" s="78"/>
      <c r="AC95" s="55"/>
      <c r="AD95" s="58"/>
      <c r="AE95" s="70"/>
      <c r="AF95" s="78"/>
      <c r="AG95" s="55"/>
      <c r="AH95" s="58"/>
      <c r="AI95" s="70"/>
      <c r="AJ95" s="78"/>
      <c r="AK95" s="55"/>
      <c r="AL95" s="58"/>
      <c r="AM95" s="70"/>
      <c r="AN95" s="78"/>
      <c r="AO95" s="55"/>
      <c r="AP95" s="236"/>
      <c r="AQ95" s="70"/>
      <c r="AR95" s="78"/>
      <c r="AS95" s="55"/>
      <c r="AT95" s="58"/>
      <c r="AU95" s="70"/>
      <c r="AV95" s="78"/>
      <c r="AW95" s="55"/>
      <c r="AX95" s="58"/>
      <c r="AY95" s="70"/>
      <c r="AZ95" s="78"/>
      <c r="BA95" s="55"/>
      <c r="BB95" s="58"/>
      <c r="BC95" s="70"/>
      <c r="BD95" s="78"/>
      <c r="BE95" s="55"/>
      <c r="BF95" s="236"/>
      <c r="BG95" s="70"/>
      <c r="BH95" s="78"/>
      <c r="BI95" s="55"/>
      <c r="BJ95" s="58"/>
      <c r="BK95" s="70"/>
      <c r="BL95" s="78"/>
      <c r="BM95" s="55"/>
      <c r="BN95" s="58"/>
      <c r="BO95" s="70"/>
      <c r="BP95" s="78"/>
      <c r="BQ95" s="55"/>
      <c r="BR95" s="58"/>
      <c r="BS95" s="70"/>
      <c r="BT95" s="78"/>
      <c r="BU95" s="55"/>
      <c r="BV95" s="236"/>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236"/>
      <c r="CY95" s="70"/>
      <c r="CZ95" s="78"/>
      <c r="DA95" s="55"/>
      <c r="DB95" s="236"/>
      <c r="DC95" s="70"/>
      <c r="DD95" s="78"/>
      <c r="DE95" s="55"/>
      <c r="DF95" s="58"/>
      <c r="DG95" s="70"/>
      <c r="DH95" s="78"/>
      <c r="DI95" s="55"/>
      <c r="DJ95" s="58"/>
      <c r="DK95" s="70"/>
      <c r="DL95" s="78"/>
      <c r="DM95" s="55"/>
      <c r="DN95" s="58"/>
      <c r="DO95" s="70"/>
      <c r="DP95" s="78"/>
      <c r="DQ95" s="55"/>
      <c r="DR95" s="236"/>
      <c r="DS95" s="70"/>
      <c r="DT95" s="78"/>
      <c r="DU95" s="55"/>
      <c r="DV95" s="58"/>
      <c r="DW95" s="70"/>
      <c r="DX95" s="78"/>
      <c r="DY95" s="55"/>
      <c r="DZ95" s="58"/>
      <c r="EA95" s="70"/>
      <c r="EB95" s="78"/>
      <c r="EC95" s="55"/>
      <c r="ED95" s="58"/>
      <c r="EE95" s="70"/>
      <c r="EF95" s="78"/>
      <c r="EG95" s="55"/>
      <c r="EH95" s="236"/>
      <c r="EI95" s="70"/>
      <c r="EJ95" s="78"/>
      <c r="EK95" s="55"/>
      <c r="EL95" s="58"/>
      <c r="EM95" s="70"/>
      <c r="EN95" s="78"/>
      <c r="EO95" s="55"/>
      <c r="EP95" s="58"/>
      <c r="EQ95" s="70"/>
      <c r="ER95" s="78"/>
      <c r="ES95" s="55"/>
      <c r="ET95" s="58"/>
      <c r="EU95" s="70"/>
      <c r="EV95" s="78"/>
      <c r="EW95" s="55"/>
      <c r="EX95" s="236"/>
      <c r="EY95" s="70"/>
      <c r="EZ95" s="78"/>
      <c r="FA95" s="55"/>
      <c r="FB95" s="58"/>
      <c r="FC95" s="70"/>
      <c r="FD95" s="78"/>
      <c r="FE95" s="55"/>
      <c r="FF95" s="58"/>
      <c r="FG95" s="70"/>
      <c r="FH95" s="78"/>
      <c r="FI95" s="55"/>
      <c r="FJ95" s="58"/>
      <c r="FK95" s="70"/>
      <c r="FL95" s="78"/>
      <c r="FM95" s="55"/>
      <c r="FN95" s="236"/>
      <c r="FO95" s="70"/>
      <c r="FP95" s="78"/>
      <c r="FQ95" s="55"/>
      <c r="FR95" s="58"/>
      <c r="FS95" s="70"/>
      <c r="FT95" s="78"/>
      <c r="FU95" s="55"/>
      <c r="FV95" s="58"/>
      <c r="FW95" s="70"/>
      <c r="FX95" s="78"/>
      <c r="FY95" s="55"/>
      <c r="FZ95" s="58"/>
      <c r="GA95" s="70"/>
    </row>
    <row r="96" spans="1:202" s="34" customFormat="1" x14ac:dyDescent="0.35">
      <c r="A96" s="34">
        <f t="shared" si="354"/>
        <v>1</v>
      </c>
      <c r="B96" s="34">
        <f t="shared" si="355"/>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35">
      <c r="A97" s="34">
        <f t="shared" si="354"/>
        <v>1</v>
      </c>
      <c r="B97" s="34">
        <f t="shared" si="355"/>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35">
      <c r="A98" s="34">
        <f t="shared" si="354"/>
        <v>1</v>
      </c>
      <c r="B98" s="34">
        <f t="shared" si="355"/>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35">
      <c r="A99" s="34">
        <f t="shared" si="354"/>
        <v>1</v>
      </c>
      <c r="B99" s="34">
        <f t="shared" si="355"/>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35">
      <c r="A100" s="34">
        <f t="shared" si="354"/>
        <v>1</v>
      </c>
      <c r="B100" s="34">
        <f t="shared" si="355"/>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35">
      <c r="A101" s="34">
        <f t="shared" si="354"/>
        <v>1</v>
      </c>
      <c r="B101" s="34">
        <f t="shared" si="355"/>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35">
      <c r="A102" s="34">
        <f t="shared" si="354"/>
        <v>1</v>
      </c>
      <c r="B102" s="34">
        <f t="shared" si="355"/>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35">
      <c r="A103" s="34">
        <f t="shared" si="354"/>
        <v>1</v>
      </c>
      <c r="B103" s="34">
        <f t="shared" si="355"/>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35">
      <c r="A104" s="34">
        <f t="shared" si="354"/>
        <v>1</v>
      </c>
      <c r="B104" s="34">
        <f t="shared" si="355"/>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35">
      <c r="A105" s="34">
        <f t="shared" si="354"/>
        <v>1</v>
      </c>
      <c r="B105" s="34">
        <f t="shared" si="355"/>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35">
      <c r="A106" s="34">
        <f t="shared" si="354"/>
        <v>1</v>
      </c>
      <c r="B106" s="34">
        <f t="shared" si="355"/>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35">
      <c r="A107" s="34">
        <f t="shared" si="354"/>
        <v>1</v>
      </c>
      <c r="B107" s="34">
        <f t="shared" si="355"/>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35">
      <c r="A108" s="34">
        <f t="shared" si="354"/>
        <v>1</v>
      </c>
      <c r="B108" s="34">
        <f t="shared" si="355"/>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35">
      <c r="A109" s="34">
        <f t="shared" si="354"/>
        <v>1</v>
      </c>
      <c r="B109" s="34">
        <f t="shared" si="355"/>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35">
      <c r="A110" s="34">
        <f t="shared" si="354"/>
        <v>1</v>
      </c>
      <c r="B110" s="34">
        <f t="shared" si="355"/>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35">
      <c r="A111" s="34">
        <f t="shared" si="354"/>
        <v>1</v>
      </c>
      <c r="B111" s="34">
        <f t="shared" si="355"/>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35">
      <c r="A112" s="34">
        <f t="shared" si="354"/>
        <v>1</v>
      </c>
      <c r="B112" s="34">
        <f t="shared" si="355"/>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35">
      <c r="A113" s="34">
        <f t="shared" si="354"/>
        <v>1</v>
      </c>
      <c r="B113" s="34">
        <f t="shared" si="355"/>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35">
      <c r="A114" s="34">
        <f t="shared" si="354"/>
        <v>1</v>
      </c>
      <c r="B114" s="34">
        <f t="shared" si="355"/>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35">
      <c r="A115" s="34">
        <f t="shared" si="354"/>
        <v>1</v>
      </c>
      <c r="B115" s="34">
        <f t="shared" si="355"/>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35">
      <c r="A116" s="34">
        <f t="shared" si="354"/>
        <v>1</v>
      </c>
      <c r="B116" s="34">
        <f t="shared" si="355"/>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35">
      <c r="A117" s="34">
        <f t="shared" si="354"/>
        <v>1</v>
      </c>
      <c r="B117" s="34">
        <f t="shared" si="355"/>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35">
      <c r="A118" s="34">
        <f t="shared" si="354"/>
        <v>1</v>
      </c>
      <c r="B118" s="34">
        <f t="shared" si="355"/>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35">
      <c r="A119" s="34">
        <f t="shared" si="354"/>
        <v>1</v>
      </c>
      <c r="B119" s="34">
        <f t="shared" si="355"/>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35">
      <c r="A120" s="34">
        <f t="shared" si="354"/>
        <v>1</v>
      </c>
      <c r="B120" s="34">
        <f t="shared" si="355"/>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35">
      <c r="A121" s="34">
        <f t="shared" si="354"/>
        <v>1</v>
      </c>
      <c r="B121" s="34">
        <f t="shared" si="355"/>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35">
      <c r="A122" s="34">
        <f t="shared" si="354"/>
        <v>1</v>
      </c>
      <c r="B122" s="34">
        <f t="shared" si="355"/>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35">
      <c r="A123" s="34">
        <f t="shared" si="354"/>
        <v>1</v>
      </c>
      <c r="B123" s="34">
        <f t="shared" si="355"/>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35">
      <c r="A124" s="34">
        <f t="shared" si="354"/>
        <v>1</v>
      </c>
      <c r="B124" s="34">
        <f t="shared" si="355"/>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35">
      <c r="A125" s="34">
        <f t="shared" si="354"/>
        <v>1</v>
      </c>
      <c r="B125" s="34">
        <f t="shared" si="355"/>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35">
      <c r="A126" s="34">
        <f t="shared" si="354"/>
        <v>1</v>
      </c>
      <c r="B126" s="34">
        <f t="shared" si="355"/>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35">
      <c r="A127" s="34">
        <f t="shared" si="354"/>
        <v>1</v>
      </c>
      <c r="B127" s="34">
        <f t="shared" si="355"/>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35">
      <c r="A128" s="34">
        <f t="shared" si="354"/>
        <v>1</v>
      </c>
      <c r="B128" s="34">
        <f t="shared" si="355"/>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35">
      <c r="A129" s="34">
        <f t="shared" si="354"/>
        <v>1</v>
      </c>
      <c r="B129" s="34">
        <f t="shared" si="355"/>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35">
      <c r="A130" s="34">
        <f t="shared" si="354"/>
        <v>1</v>
      </c>
      <c r="B130" s="34">
        <f t="shared" si="355"/>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35">
      <c r="A131" s="34">
        <f t="shared" si="354"/>
        <v>1</v>
      </c>
      <c r="B131" s="34">
        <f t="shared" si="355"/>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35">
      <c r="A132" s="34">
        <f t="shared" si="354"/>
        <v>1</v>
      </c>
      <c r="B132" s="34">
        <f t="shared" si="355"/>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35">
      <c r="A133" s="34">
        <f t="shared" si="354"/>
        <v>1</v>
      </c>
      <c r="B133" s="34">
        <f t="shared" si="355"/>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35">
      <c r="A134" s="34">
        <f t="shared" si="354"/>
        <v>1</v>
      </c>
      <c r="B134" s="34">
        <f t="shared" si="355"/>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35">
      <c r="A135" s="34">
        <f t="shared" si="354"/>
        <v>1</v>
      </c>
      <c r="B135" s="34">
        <f t="shared" si="355"/>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35">
      <c r="A136" s="34">
        <f t="shared" si="354"/>
        <v>1</v>
      </c>
      <c r="B136" s="34">
        <f t="shared" si="355"/>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35">
      <c r="A137" s="34">
        <f t="shared" si="354"/>
        <v>1</v>
      </c>
      <c r="B137" s="34">
        <f t="shared" si="355"/>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35">
      <c r="A138" s="34">
        <f t="shared" si="354"/>
        <v>1</v>
      </c>
      <c r="B138" s="34">
        <f t="shared" si="355"/>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35">
      <c r="A139" s="34">
        <f t="shared" si="354"/>
        <v>1</v>
      </c>
      <c r="B139" s="34">
        <f t="shared" si="355"/>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35">
      <c r="A140" s="34">
        <f t="shared" si="354"/>
        <v>1</v>
      </c>
      <c r="B140" s="34">
        <f t="shared" si="355"/>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35">
      <c r="A141" s="34">
        <f t="shared" si="354"/>
        <v>1</v>
      </c>
      <c r="B141" s="34">
        <f t="shared" si="355"/>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35">
      <c r="A142" s="34">
        <f t="shared" si="354"/>
        <v>1</v>
      </c>
      <c r="B142" s="34">
        <f t="shared" si="355"/>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35">
      <c r="A143" s="34">
        <f t="shared" si="354"/>
        <v>1</v>
      </c>
      <c r="B143" s="34">
        <f t="shared" si="355"/>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35">
      <c r="A144" s="34">
        <f t="shared" si="354"/>
        <v>1</v>
      </c>
      <c r="B144" s="34">
        <f t="shared" si="355"/>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35">
      <c r="A145" s="34">
        <f t="shared" si="354"/>
        <v>1</v>
      </c>
      <c r="B145" s="34">
        <f t="shared" si="355"/>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35">
      <c r="A146" s="34">
        <f t="shared" si="354"/>
        <v>1</v>
      </c>
      <c r="B146" s="34">
        <f t="shared" si="355"/>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35">
      <c r="A147" s="34">
        <f t="shared" si="354"/>
        <v>1</v>
      </c>
      <c r="B147" s="34">
        <f t="shared" si="355"/>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35">
      <c r="A148" s="34">
        <f t="shared" si="354"/>
        <v>1</v>
      </c>
      <c r="B148" s="34">
        <f t="shared" si="355"/>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35">
      <c r="A149" s="34">
        <f t="shared" si="354"/>
        <v>1</v>
      </c>
      <c r="B149" s="34">
        <f t="shared" si="355"/>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35">
      <c r="A150" s="34">
        <f t="shared" si="354"/>
        <v>1</v>
      </c>
      <c r="B150" s="34">
        <f t="shared" si="355"/>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35">
      <c r="A151" s="34">
        <f t="shared" si="354"/>
        <v>1</v>
      </c>
      <c r="B151" s="34">
        <f t="shared" si="355"/>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35">
      <c r="A152" s="34">
        <f t="shared" si="354"/>
        <v>1</v>
      </c>
      <c r="B152" s="34">
        <f t="shared" si="355"/>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35">
      <c r="A153" s="34">
        <f t="shared" si="354"/>
        <v>1</v>
      </c>
      <c r="B153" s="34">
        <f t="shared" si="355"/>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35">
      <c r="A154" s="34">
        <f t="shared" si="354"/>
        <v>1</v>
      </c>
      <c r="B154" s="34">
        <f t="shared" si="355"/>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35">
      <c r="A155" s="34">
        <f t="shared" si="354"/>
        <v>1</v>
      </c>
      <c r="B155" s="34">
        <f t="shared" si="355"/>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35">
      <c r="A156" s="34">
        <f t="shared" si="354"/>
        <v>1</v>
      </c>
      <c r="B156" s="34">
        <f t="shared" si="355"/>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35">
      <c r="A157" s="34">
        <f t="shared" si="354"/>
        <v>1</v>
      </c>
      <c r="B157" s="34">
        <f t="shared" si="355"/>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35">
      <c r="A158" s="34">
        <f t="shared" si="354"/>
        <v>1</v>
      </c>
      <c r="B158" s="34">
        <f t="shared" si="355"/>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35">
      <c r="A159" s="34">
        <f t="shared" ref="A159:A222" si="356">MONTH(C159)</f>
        <v>1</v>
      </c>
      <c r="B159" s="34">
        <f t="shared" ref="B159:B222" si="357">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35">
      <c r="A160" s="34">
        <f t="shared" si="356"/>
        <v>1</v>
      </c>
      <c r="B160" s="34">
        <f t="shared" si="357"/>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35">
      <c r="A161" s="34">
        <f t="shared" si="356"/>
        <v>1</v>
      </c>
      <c r="B161" s="34">
        <f t="shared" si="357"/>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35">
      <c r="A162" s="34">
        <f t="shared" si="356"/>
        <v>1</v>
      </c>
      <c r="B162" s="34">
        <f t="shared" si="357"/>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35">
      <c r="A163" s="34">
        <f t="shared" si="356"/>
        <v>1</v>
      </c>
      <c r="B163" s="34">
        <f t="shared" si="357"/>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35">
      <c r="A164" s="34">
        <f t="shared" si="356"/>
        <v>1</v>
      </c>
      <c r="B164" s="34">
        <f t="shared" si="357"/>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35">
      <c r="A165" s="34">
        <f t="shared" si="356"/>
        <v>1</v>
      </c>
      <c r="B165" s="34">
        <f t="shared" si="357"/>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35">
      <c r="A166" s="34">
        <f t="shared" si="356"/>
        <v>1</v>
      </c>
      <c r="B166" s="34">
        <f t="shared" si="357"/>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35">
      <c r="A167" s="34">
        <f t="shared" si="356"/>
        <v>1</v>
      </c>
      <c r="B167" s="34">
        <f t="shared" si="357"/>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35">
      <c r="A168" s="34">
        <f t="shared" si="356"/>
        <v>1</v>
      </c>
      <c r="B168" s="34">
        <f t="shared" si="357"/>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35">
      <c r="A169" s="34">
        <f t="shared" si="356"/>
        <v>1</v>
      </c>
      <c r="B169" s="34">
        <f t="shared" si="357"/>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35">
      <c r="A170" s="34">
        <f t="shared" si="356"/>
        <v>1</v>
      </c>
      <c r="B170" s="34">
        <f t="shared" si="357"/>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35">
      <c r="A171" s="34">
        <f t="shared" si="356"/>
        <v>1</v>
      </c>
      <c r="B171" s="34">
        <f t="shared" si="357"/>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35">
      <c r="A172" s="34">
        <f t="shared" si="356"/>
        <v>1</v>
      </c>
      <c r="B172" s="34">
        <f t="shared" si="357"/>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35">
      <c r="A173" s="34">
        <f t="shared" si="356"/>
        <v>1</v>
      </c>
      <c r="B173" s="34">
        <f t="shared" si="357"/>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35">
      <c r="A174" s="34">
        <f t="shared" si="356"/>
        <v>1</v>
      </c>
      <c r="B174" s="34">
        <f t="shared" si="357"/>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35">
      <c r="A175" s="34">
        <f t="shared" si="356"/>
        <v>1</v>
      </c>
      <c r="B175" s="34">
        <f t="shared" si="357"/>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35">
      <c r="A176" s="34">
        <f t="shared" si="356"/>
        <v>1</v>
      </c>
      <c r="B176" s="34">
        <f t="shared" si="357"/>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35">
      <c r="A177" s="34">
        <f t="shared" si="356"/>
        <v>1</v>
      </c>
      <c r="B177" s="34">
        <f t="shared" si="357"/>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35">
      <c r="A178" s="34">
        <f t="shared" si="356"/>
        <v>1</v>
      </c>
      <c r="B178" s="34">
        <f t="shared" si="357"/>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35">
      <c r="A179" s="34">
        <f t="shared" si="356"/>
        <v>1</v>
      </c>
      <c r="B179" s="34">
        <f t="shared" si="357"/>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35">
      <c r="A180" s="34">
        <f t="shared" si="356"/>
        <v>1</v>
      </c>
      <c r="B180" s="34">
        <f t="shared" si="357"/>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35">
      <c r="A181" s="34">
        <f t="shared" si="356"/>
        <v>1</v>
      </c>
      <c r="B181" s="34">
        <f t="shared" si="357"/>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35">
      <c r="A182" s="34">
        <f t="shared" si="356"/>
        <v>1</v>
      </c>
      <c r="B182" s="34">
        <f t="shared" si="357"/>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35">
      <c r="A183" s="34">
        <f t="shared" si="356"/>
        <v>1</v>
      </c>
      <c r="B183" s="34">
        <f t="shared" si="357"/>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35">
      <c r="A184" s="34">
        <f t="shared" si="356"/>
        <v>1</v>
      </c>
      <c r="B184" s="34">
        <f t="shared" si="357"/>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35">
      <c r="A185" s="34">
        <f t="shared" si="356"/>
        <v>1</v>
      </c>
      <c r="B185" s="34">
        <f t="shared" si="357"/>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35">
      <c r="A186" s="34">
        <f t="shared" si="356"/>
        <v>1</v>
      </c>
      <c r="B186" s="34">
        <f t="shared" si="357"/>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35">
      <c r="A187" s="34">
        <f t="shared" si="356"/>
        <v>1</v>
      </c>
      <c r="B187" s="34">
        <f t="shared" si="357"/>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35">
      <c r="A188" s="34">
        <f t="shared" si="356"/>
        <v>1</v>
      </c>
      <c r="B188" s="34">
        <f t="shared" si="357"/>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35">
      <c r="A189" s="34">
        <f t="shared" si="356"/>
        <v>1</v>
      </c>
      <c r="B189" s="34">
        <f t="shared" si="357"/>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35">
      <c r="A190" s="34">
        <f t="shared" si="356"/>
        <v>1</v>
      </c>
      <c r="B190" s="34">
        <f t="shared" si="357"/>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35">
      <c r="A191" s="34">
        <f t="shared" si="356"/>
        <v>1</v>
      </c>
      <c r="B191" s="34">
        <f t="shared" si="357"/>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35">
      <c r="A192" s="34">
        <f t="shared" si="356"/>
        <v>1</v>
      </c>
      <c r="B192" s="34">
        <f t="shared" si="357"/>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35">
      <c r="A193" s="34">
        <f t="shared" si="356"/>
        <v>1</v>
      </c>
      <c r="B193" s="34">
        <f t="shared" si="357"/>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35">
      <c r="A194" s="34">
        <f t="shared" si="356"/>
        <v>1</v>
      </c>
      <c r="B194" s="34">
        <f t="shared" si="357"/>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35">
      <c r="A195" s="34">
        <f t="shared" si="356"/>
        <v>1</v>
      </c>
      <c r="B195" s="34">
        <f t="shared" si="357"/>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35">
      <c r="A196" s="34">
        <f t="shared" si="356"/>
        <v>1</v>
      </c>
      <c r="B196" s="34">
        <f t="shared" si="357"/>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35">
      <c r="A197" s="34">
        <f t="shared" si="356"/>
        <v>1</v>
      </c>
      <c r="B197" s="34">
        <f t="shared" si="357"/>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35">
      <c r="A198" s="34">
        <f t="shared" si="356"/>
        <v>1</v>
      </c>
      <c r="B198" s="34">
        <f t="shared" si="357"/>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35">
      <c r="A199" s="34">
        <f t="shared" si="356"/>
        <v>1</v>
      </c>
      <c r="B199" s="34">
        <f t="shared" si="357"/>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35">
      <c r="A200" s="34">
        <f t="shared" si="356"/>
        <v>1</v>
      </c>
      <c r="B200" s="34">
        <f t="shared" si="357"/>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35">
      <c r="A201" s="34">
        <f t="shared" si="356"/>
        <v>1</v>
      </c>
      <c r="B201" s="34">
        <f t="shared" si="357"/>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35">
      <c r="A202" s="34">
        <f t="shared" si="356"/>
        <v>1</v>
      </c>
      <c r="B202" s="34">
        <f t="shared" si="357"/>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35">
      <c r="A203" s="34">
        <f t="shared" si="356"/>
        <v>1</v>
      </c>
      <c r="B203" s="34">
        <f t="shared" si="357"/>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35">
      <c r="A204" s="34">
        <f t="shared" si="356"/>
        <v>1</v>
      </c>
      <c r="B204" s="34">
        <f t="shared" si="357"/>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35">
      <c r="A205" s="34">
        <f t="shared" si="356"/>
        <v>1</v>
      </c>
      <c r="B205" s="34">
        <f t="shared" si="357"/>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35">
      <c r="A206" s="34">
        <f t="shared" si="356"/>
        <v>1</v>
      </c>
      <c r="B206" s="34">
        <f t="shared" si="357"/>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35">
      <c r="A207" s="34">
        <f t="shared" si="356"/>
        <v>1</v>
      </c>
      <c r="B207" s="34">
        <f t="shared" si="357"/>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35">
      <c r="A208" s="34">
        <f t="shared" si="356"/>
        <v>1</v>
      </c>
      <c r="B208" s="34">
        <f t="shared" si="357"/>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35">
      <c r="A209" s="34">
        <f t="shared" si="356"/>
        <v>1</v>
      </c>
      <c r="B209" s="34">
        <f t="shared" si="357"/>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35">
      <c r="A210" s="34">
        <f t="shared" si="356"/>
        <v>1</v>
      </c>
      <c r="B210" s="34">
        <f t="shared" si="357"/>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35">
      <c r="A211" s="34">
        <f t="shared" si="356"/>
        <v>1</v>
      </c>
      <c r="B211" s="34">
        <f t="shared" si="357"/>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35">
      <c r="A212" s="34">
        <f t="shared" si="356"/>
        <v>1</v>
      </c>
      <c r="B212" s="34">
        <f t="shared" si="357"/>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35">
      <c r="A213" s="34">
        <f t="shared" si="356"/>
        <v>1</v>
      </c>
      <c r="B213" s="34">
        <f t="shared" si="357"/>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35">
      <c r="A214" s="34">
        <f t="shared" si="356"/>
        <v>1</v>
      </c>
      <c r="B214" s="34">
        <f t="shared" si="357"/>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29"/>
      <c r="FX214" s="78"/>
      <c r="FY214" s="55"/>
      <c r="FZ214" s="58"/>
      <c r="GA214" s="70"/>
      <c r="GC214" s="34"/>
    </row>
    <row r="215" spans="1:185" x14ac:dyDescent="0.35">
      <c r="A215" s="34">
        <f t="shared" si="356"/>
        <v>1</v>
      </c>
      <c r="B215" s="34">
        <f t="shared" si="357"/>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29"/>
      <c r="FX215" s="78"/>
      <c r="FY215" s="55"/>
      <c r="FZ215" s="58"/>
      <c r="GA215" s="70"/>
      <c r="GC215" s="34"/>
    </row>
    <row r="216" spans="1:185" x14ac:dyDescent="0.35">
      <c r="A216" s="34">
        <f t="shared" si="356"/>
        <v>1</v>
      </c>
      <c r="B216" s="34">
        <f t="shared" si="357"/>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29"/>
      <c r="FX216" s="78"/>
      <c r="FY216" s="55"/>
      <c r="FZ216" s="58"/>
      <c r="GA216" s="70"/>
      <c r="GC216" s="34"/>
    </row>
    <row r="217" spans="1:185" x14ac:dyDescent="0.35">
      <c r="A217" s="34">
        <f t="shared" si="356"/>
        <v>1</v>
      </c>
      <c r="B217" s="34">
        <f t="shared" si="357"/>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29"/>
      <c r="FX217" s="78"/>
      <c r="FY217" s="55"/>
      <c r="FZ217" s="58"/>
      <c r="GA217" s="70"/>
      <c r="GC217" s="34"/>
    </row>
    <row r="218" spans="1:185" x14ac:dyDescent="0.35">
      <c r="A218" s="34">
        <f t="shared" si="356"/>
        <v>1</v>
      </c>
      <c r="B218" s="34">
        <f t="shared" si="357"/>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29"/>
      <c r="FX218" s="78"/>
      <c r="FY218" s="55"/>
      <c r="FZ218" s="58"/>
      <c r="GA218" s="70"/>
      <c r="GC218" s="34"/>
    </row>
    <row r="219" spans="1:185" x14ac:dyDescent="0.35">
      <c r="A219" s="34">
        <f t="shared" si="356"/>
        <v>1</v>
      </c>
      <c r="B219" s="34">
        <f t="shared" si="357"/>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29"/>
      <c r="FX219" s="78"/>
      <c r="FY219" s="55"/>
      <c r="FZ219" s="58"/>
      <c r="GA219" s="70"/>
      <c r="GC219" s="34"/>
    </row>
    <row r="220" spans="1:185" x14ac:dyDescent="0.35">
      <c r="A220" s="34">
        <f t="shared" si="356"/>
        <v>1</v>
      </c>
      <c r="B220" s="34">
        <f t="shared" si="357"/>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29"/>
      <c r="FX220" s="78"/>
      <c r="FY220" s="55"/>
      <c r="FZ220" s="58"/>
      <c r="GA220" s="70"/>
      <c r="GC220" s="34"/>
    </row>
    <row r="221" spans="1:185" x14ac:dyDescent="0.35">
      <c r="A221" s="34">
        <f t="shared" si="356"/>
        <v>1</v>
      </c>
      <c r="B221" s="34">
        <f t="shared" si="357"/>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29"/>
      <c r="FX221" s="78"/>
      <c r="FY221" s="55"/>
      <c r="FZ221" s="58"/>
      <c r="GA221" s="70"/>
      <c r="GC221" s="34"/>
    </row>
    <row r="222" spans="1:185" x14ac:dyDescent="0.35">
      <c r="A222" s="34">
        <f t="shared" si="356"/>
        <v>1</v>
      </c>
      <c r="B222" s="34">
        <f t="shared" si="357"/>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29"/>
      <c r="FX222" s="78"/>
      <c r="FY222" s="55"/>
      <c r="FZ222" s="58"/>
      <c r="GA222" s="70"/>
      <c r="GC222" s="34"/>
    </row>
    <row r="223" spans="1:185" x14ac:dyDescent="0.35">
      <c r="A223" s="34">
        <f t="shared" ref="A223:A286" si="358">MONTH(C223)</f>
        <v>1</v>
      </c>
      <c r="B223" s="34">
        <f t="shared" ref="B223:B286" si="359">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29"/>
      <c r="FX223" s="78"/>
      <c r="FY223" s="55"/>
      <c r="FZ223" s="58"/>
      <c r="GA223" s="70"/>
      <c r="GC223" s="34"/>
    </row>
    <row r="224" spans="1:185" x14ac:dyDescent="0.35">
      <c r="A224" s="34">
        <f t="shared" si="358"/>
        <v>1</v>
      </c>
      <c r="B224" s="34">
        <f t="shared" si="359"/>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29"/>
      <c r="FX224" s="78"/>
      <c r="FY224" s="55"/>
      <c r="FZ224" s="58"/>
      <c r="GA224" s="70"/>
      <c r="GC224" s="34"/>
    </row>
    <row r="225" spans="1:185" x14ac:dyDescent="0.35">
      <c r="A225" s="34">
        <f t="shared" si="358"/>
        <v>1</v>
      </c>
      <c r="B225" s="34">
        <f t="shared" si="359"/>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29"/>
      <c r="FX225" s="78"/>
      <c r="FY225" s="55"/>
      <c r="FZ225" s="58"/>
      <c r="GA225" s="70"/>
      <c r="GC225" s="34"/>
    </row>
    <row r="226" spans="1:185" x14ac:dyDescent="0.35">
      <c r="A226" s="34">
        <f t="shared" si="358"/>
        <v>1</v>
      </c>
      <c r="B226" s="34">
        <f t="shared" si="359"/>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29"/>
      <c r="FX226" s="78"/>
      <c r="FY226" s="55"/>
      <c r="FZ226" s="58"/>
      <c r="GA226" s="70"/>
      <c r="GC226" s="34"/>
    </row>
    <row r="227" spans="1:185" x14ac:dyDescent="0.35">
      <c r="A227" s="34">
        <f t="shared" si="358"/>
        <v>1</v>
      </c>
      <c r="B227" s="34">
        <f t="shared" si="359"/>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29"/>
      <c r="FX227" s="78"/>
      <c r="FY227" s="55"/>
      <c r="FZ227" s="58"/>
      <c r="GA227" s="70"/>
      <c r="GC227" s="34"/>
    </row>
    <row r="228" spans="1:185" x14ac:dyDescent="0.35">
      <c r="A228" s="34">
        <f t="shared" si="358"/>
        <v>1</v>
      </c>
      <c r="B228" s="34">
        <f t="shared" si="359"/>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29"/>
      <c r="FX228" s="78"/>
      <c r="FY228" s="55"/>
      <c r="FZ228" s="58"/>
      <c r="GA228" s="70"/>
      <c r="GC228" s="34"/>
    </row>
    <row r="229" spans="1:185" x14ac:dyDescent="0.35">
      <c r="A229" s="34">
        <f t="shared" si="358"/>
        <v>1</v>
      </c>
      <c r="B229" s="34">
        <f t="shared" si="359"/>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29"/>
      <c r="FX229" s="78"/>
      <c r="FY229" s="55"/>
      <c r="FZ229" s="58"/>
      <c r="GA229" s="70"/>
      <c r="GC229" s="34"/>
    </row>
    <row r="230" spans="1:185" x14ac:dyDescent="0.35">
      <c r="A230" s="34">
        <f t="shared" si="358"/>
        <v>1</v>
      </c>
      <c r="B230" s="34">
        <f t="shared" si="359"/>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29"/>
      <c r="FX230" s="78"/>
      <c r="FY230" s="55"/>
      <c r="FZ230" s="58"/>
      <c r="GA230" s="70"/>
      <c r="GC230" s="34"/>
    </row>
    <row r="231" spans="1:185" x14ac:dyDescent="0.35">
      <c r="A231" s="34">
        <f t="shared" si="358"/>
        <v>1</v>
      </c>
      <c r="B231" s="34">
        <f t="shared" si="359"/>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29"/>
      <c r="FX231" s="78"/>
      <c r="FY231" s="55"/>
      <c r="FZ231" s="58"/>
      <c r="GA231" s="70"/>
      <c r="GC231" s="34"/>
    </row>
    <row r="232" spans="1:185" x14ac:dyDescent="0.35">
      <c r="A232" s="34">
        <f t="shared" si="358"/>
        <v>1</v>
      </c>
      <c r="B232" s="34">
        <f t="shared" si="359"/>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29"/>
      <c r="FX232" s="78"/>
      <c r="FY232" s="55"/>
      <c r="FZ232" s="58"/>
      <c r="GA232" s="70"/>
      <c r="GC232" s="34"/>
    </row>
    <row r="233" spans="1:185" x14ac:dyDescent="0.35">
      <c r="A233" s="34">
        <f t="shared" si="358"/>
        <v>1</v>
      </c>
      <c r="B233" s="34">
        <f t="shared" si="359"/>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29"/>
      <c r="FX233" s="78"/>
      <c r="FY233" s="55"/>
      <c r="FZ233" s="58"/>
      <c r="GA233" s="70"/>
      <c r="GC233" s="34"/>
    </row>
    <row r="234" spans="1:185" x14ac:dyDescent="0.35">
      <c r="A234" s="34">
        <f t="shared" si="358"/>
        <v>1</v>
      </c>
      <c r="B234" s="34">
        <f t="shared" si="359"/>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29"/>
      <c r="FX234" s="78"/>
      <c r="FY234" s="55"/>
      <c r="FZ234" s="58"/>
      <c r="GA234" s="70"/>
      <c r="GC234" s="34"/>
    </row>
    <row r="235" spans="1:185" x14ac:dyDescent="0.35">
      <c r="A235" s="34">
        <f t="shared" si="358"/>
        <v>1</v>
      </c>
      <c r="B235" s="34">
        <f t="shared" si="359"/>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3"/>
      <c r="FX235" s="78"/>
      <c r="FY235" s="55"/>
      <c r="FZ235" s="58"/>
      <c r="GA235" s="70"/>
      <c r="GC235" s="34"/>
    </row>
    <row r="236" spans="1:185" x14ac:dyDescent="0.35">
      <c r="A236" s="34">
        <f t="shared" si="358"/>
        <v>1</v>
      </c>
      <c r="B236" s="34">
        <f t="shared" si="359"/>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29"/>
      <c r="FX236" s="78"/>
      <c r="FY236" s="55"/>
      <c r="FZ236" s="58"/>
      <c r="GA236" s="70"/>
      <c r="GC236" s="34"/>
    </row>
    <row r="237" spans="1:185" x14ac:dyDescent="0.35">
      <c r="A237" s="34">
        <f t="shared" si="358"/>
        <v>1</v>
      </c>
      <c r="B237" s="34">
        <f t="shared" si="359"/>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29"/>
      <c r="FX237" s="78"/>
      <c r="FY237" s="55"/>
      <c r="FZ237" s="58"/>
      <c r="GA237" s="70"/>
      <c r="GC237" s="34"/>
    </row>
    <row r="238" spans="1:185" x14ac:dyDescent="0.35">
      <c r="A238" s="34">
        <f t="shared" si="358"/>
        <v>1</v>
      </c>
      <c r="B238" s="34">
        <f t="shared" si="359"/>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29"/>
      <c r="FX238" s="78"/>
      <c r="FY238" s="55"/>
      <c r="FZ238" s="58"/>
      <c r="GA238" s="70"/>
      <c r="GC238" s="34"/>
    </row>
    <row r="239" spans="1:185" x14ac:dyDescent="0.35">
      <c r="A239" s="34">
        <f t="shared" si="358"/>
        <v>1</v>
      </c>
      <c r="B239" s="34">
        <f t="shared" si="359"/>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29"/>
      <c r="FX239" s="78"/>
      <c r="FY239" s="55"/>
      <c r="FZ239" s="58"/>
      <c r="GA239" s="70"/>
      <c r="GC239" s="34"/>
    </row>
    <row r="240" spans="1:185" x14ac:dyDescent="0.35">
      <c r="A240" s="34">
        <f t="shared" si="358"/>
        <v>1</v>
      </c>
      <c r="B240" s="34">
        <f t="shared" si="359"/>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29"/>
      <c r="FX240" s="78"/>
      <c r="FY240" s="55"/>
      <c r="FZ240" s="58"/>
      <c r="GA240" s="70"/>
      <c r="GC240" s="34"/>
    </row>
    <row r="241" spans="1:185" x14ac:dyDescent="0.35">
      <c r="A241" s="34">
        <f t="shared" si="358"/>
        <v>1</v>
      </c>
      <c r="B241" s="34">
        <f t="shared" si="359"/>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29"/>
      <c r="FX241" s="78"/>
      <c r="FY241" s="55"/>
      <c r="FZ241" s="58"/>
      <c r="GA241" s="70"/>
      <c r="GC241" s="34"/>
    </row>
    <row r="242" spans="1:185" x14ac:dyDescent="0.35">
      <c r="A242" s="34">
        <f t="shared" si="358"/>
        <v>1</v>
      </c>
      <c r="B242" s="34">
        <f t="shared" si="359"/>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29"/>
      <c r="FX242" s="78"/>
      <c r="FY242" s="55"/>
      <c r="FZ242" s="58"/>
      <c r="GA242" s="70"/>
      <c r="GC242" s="34"/>
    </row>
    <row r="243" spans="1:185" x14ac:dyDescent="0.35">
      <c r="A243" s="34">
        <f t="shared" si="358"/>
        <v>1</v>
      </c>
      <c r="B243" s="34">
        <f t="shared" si="359"/>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29"/>
      <c r="FX243" s="78"/>
      <c r="FY243" s="55"/>
      <c r="FZ243" s="58"/>
      <c r="GA243" s="70"/>
      <c r="GC243" s="34"/>
    </row>
    <row r="244" spans="1:185" x14ac:dyDescent="0.35">
      <c r="A244" s="34">
        <f t="shared" si="358"/>
        <v>1</v>
      </c>
      <c r="B244" s="34">
        <f t="shared" si="359"/>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29"/>
      <c r="FX244" s="78"/>
      <c r="FY244" s="55"/>
      <c r="FZ244" s="58"/>
      <c r="GA244" s="70"/>
      <c r="GC244" s="34"/>
    </row>
    <row r="245" spans="1:185" x14ac:dyDescent="0.35">
      <c r="A245" s="34">
        <f t="shared" si="358"/>
        <v>1</v>
      </c>
      <c r="B245" s="34">
        <f t="shared" si="359"/>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29"/>
      <c r="FX245" s="78"/>
      <c r="FY245" s="55"/>
      <c r="FZ245" s="58"/>
      <c r="GA245" s="70"/>
      <c r="GC245" s="34"/>
    </row>
    <row r="246" spans="1:185" x14ac:dyDescent="0.35">
      <c r="A246" s="34">
        <f t="shared" si="358"/>
        <v>1</v>
      </c>
      <c r="B246" s="34">
        <f t="shared" si="359"/>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29"/>
      <c r="FX246" s="78"/>
      <c r="FY246" s="55"/>
      <c r="FZ246" s="58"/>
      <c r="GA246" s="70"/>
      <c r="GC246" s="34"/>
    </row>
    <row r="247" spans="1:185" x14ac:dyDescent="0.35">
      <c r="A247" s="34">
        <f t="shared" si="358"/>
        <v>1</v>
      </c>
      <c r="B247" s="34">
        <f t="shared" si="359"/>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29"/>
      <c r="FX247" s="78"/>
      <c r="FY247" s="55"/>
      <c r="FZ247" s="58"/>
      <c r="GA247" s="70"/>
      <c r="GC247" s="34"/>
    </row>
    <row r="248" spans="1:185" x14ac:dyDescent="0.35">
      <c r="A248" s="34">
        <f t="shared" si="358"/>
        <v>1</v>
      </c>
      <c r="B248" s="34">
        <f t="shared" si="359"/>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29"/>
      <c r="FX248" s="78"/>
      <c r="FY248" s="55"/>
      <c r="FZ248" s="58"/>
      <c r="GA248" s="70"/>
      <c r="GC248" s="34"/>
    </row>
    <row r="249" spans="1:185" x14ac:dyDescent="0.35">
      <c r="A249" s="34">
        <f t="shared" si="358"/>
        <v>1</v>
      </c>
      <c r="B249" s="34">
        <f t="shared" si="359"/>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3"/>
      <c r="FX249" s="78"/>
      <c r="FY249" s="55"/>
      <c r="FZ249" s="58"/>
      <c r="GA249" s="70"/>
      <c r="GC249" s="34"/>
    </row>
    <row r="250" spans="1:185" x14ac:dyDescent="0.35">
      <c r="A250" s="34">
        <f t="shared" si="358"/>
        <v>1</v>
      </c>
      <c r="B250" s="34">
        <f t="shared" si="359"/>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29"/>
      <c r="FX250" s="78"/>
      <c r="FY250" s="55"/>
      <c r="FZ250" s="58"/>
      <c r="GA250" s="70"/>
      <c r="GC250" s="34"/>
    </row>
    <row r="251" spans="1:185" x14ac:dyDescent="0.35">
      <c r="A251" s="34">
        <f t="shared" si="358"/>
        <v>1</v>
      </c>
      <c r="B251" s="34">
        <f t="shared" si="359"/>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29"/>
      <c r="FX251" s="78"/>
      <c r="FY251" s="55"/>
      <c r="FZ251" s="58"/>
      <c r="GA251" s="70"/>
      <c r="GC251" s="34"/>
    </row>
    <row r="252" spans="1:185" x14ac:dyDescent="0.35">
      <c r="A252" s="34">
        <f t="shared" si="358"/>
        <v>1</v>
      </c>
      <c r="B252" s="34">
        <f t="shared" si="359"/>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29"/>
      <c r="FX252" s="78"/>
      <c r="FY252" s="55"/>
      <c r="FZ252" s="58"/>
      <c r="GA252" s="70"/>
      <c r="GC252" s="34"/>
    </row>
    <row r="253" spans="1:185" x14ac:dyDescent="0.35">
      <c r="A253" s="34">
        <f t="shared" si="358"/>
        <v>1</v>
      </c>
      <c r="B253" s="34">
        <f t="shared" si="359"/>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3"/>
      <c r="FX253" s="78"/>
      <c r="FY253" s="55"/>
      <c r="FZ253" s="58"/>
      <c r="GA253" s="70"/>
      <c r="GC253" s="34"/>
    </row>
    <row r="254" spans="1:185" x14ac:dyDescent="0.35">
      <c r="A254" s="34">
        <f t="shared" si="358"/>
        <v>1</v>
      </c>
      <c r="B254" s="34">
        <f t="shared" si="359"/>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29"/>
      <c r="FX254" s="78"/>
      <c r="FY254" s="55"/>
      <c r="FZ254" s="58"/>
      <c r="GA254" s="70"/>
      <c r="GC254" s="34"/>
    </row>
    <row r="255" spans="1:185" x14ac:dyDescent="0.35">
      <c r="A255" s="34">
        <f t="shared" si="358"/>
        <v>1</v>
      </c>
      <c r="B255" s="34">
        <f t="shared" si="359"/>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29"/>
      <c r="FX255" s="78"/>
      <c r="FY255" s="55"/>
      <c r="FZ255" s="58"/>
      <c r="GA255" s="70"/>
      <c r="GC255" s="34"/>
    </row>
    <row r="256" spans="1:185" x14ac:dyDescent="0.35">
      <c r="A256" s="34">
        <f t="shared" si="358"/>
        <v>1</v>
      </c>
      <c r="B256" s="34">
        <f t="shared" si="359"/>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29"/>
      <c r="FX256" s="78"/>
      <c r="FY256" s="55"/>
      <c r="FZ256" s="58"/>
      <c r="GA256" s="70"/>
      <c r="GC256" s="34"/>
    </row>
    <row r="257" spans="1:185" x14ac:dyDescent="0.35">
      <c r="A257" s="34">
        <f t="shared" si="358"/>
        <v>1</v>
      </c>
      <c r="B257" s="34">
        <f t="shared" si="359"/>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29"/>
      <c r="FX257" s="78"/>
      <c r="FY257" s="55"/>
      <c r="FZ257" s="58"/>
      <c r="GA257" s="70"/>
      <c r="GC257" s="34"/>
    </row>
    <row r="258" spans="1:185" x14ac:dyDescent="0.35">
      <c r="A258" s="34">
        <f t="shared" si="358"/>
        <v>1</v>
      </c>
      <c r="B258" s="34">
        <f t="shared" si="359"/>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35">
      <c r="A259" s="34">
        <f t="shared" si="358"/>
        <v>1</v>
      </c>
      <c r="B259" s="34">
        <f t="shared" si="359"/>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35">
      <c r="A260" s="34">
        <f t="shared" si="358"/>
        <v>1</v>
      </c>
      <c r="B260" s="34">
        <f t="shared" si="359"/>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35">
      <c r="A261" s="34">
        <f t="shared" si="358"/>
        <v>1</v>
      </c>
      <c r="B261" s="34">
        <f t="shared" si="359"/>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35">
      <c r="A262" s="34">
        <f t="shared" si="358"/>
        <v>1</v>
      </c>
      <c r="B262" s="34">
        <f t="shared" si="359"/>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35">
      <c r="A263" s="34">
        <f t="shared" si="358"/>
        <v>1</v>
      </c>
      <c r="B263" s="34">
        <f t="shared" si="359"/>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35">
      <c r="A264" s="34">
        <f t="shared" si="358"/>
        <v>1</v>
      </c>
      <c r="B264" s="34">
        <f t="shared" si="359"/>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35">
      <c r="A265" s="34">
        <f t="shared" si="358"/>
        <v>1</v>
      </c>
      <c r="B265" s="34">
        <f t="shared" si="359"/>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35">
      <c r="A266" s="34">
        <f t="shared" si="358"/>
        <v>1</v>
      </c>
      <c r="B266" s="34">
        <f t="shared" si="359"/>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35">
      <c r="A267" s="34">
        <f t="shared" si="358"/>
        <v>1</v>
      </c>
      <c r="B267" s="34">
        <f t="shared" si="359"/>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35">
      <c r="A268" s="34">
        <f t="shared" si="358"/>
        <v>1</v>
      </c>
      <c r="B268" s="34">
        <f t="shared" si="359"/>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35">
      <c r="A269" s="34">
        <f t="shared" si="358"/>
        <v>1</v>
      </c>
      <c r="B269" s="34">
        <f t="shared" si="359"/>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35">
      <c r="A270" s="34">
        <f t="shared" si="358"/>
        <v>1</v>
      </c>
      <c r="B270" s="34">
        <f t="shared" si="359"/>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35">
      <c r="A271" s="34">
        <f t="shared" si="358"/>
        <v>1</v>
      </c>
      <c r="B271" s="34">
        <f t="shared" si="359"/>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35">
      <c r="A272" s="34">
        <f t="shared" si="358"/>
        <v>1</v>
      </c>
      <c r="B272" s="34">
        <f t="shared" si="359"/>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35">
      <c r="A273" s="34">
        <f t="shared" si="358"/>
        <v>1</v>
      </c>
      <c r="B273" s="34">
        <f t="shared" si="359"/>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35">
      <c r="A274" s="34">
        <f t="shared" si="358"/>
        <v>1</v>
      </c>
      <c r="B274" s="34">
        <f t="shared" si="359"/>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35">
      <c r="A275" s="34">
        <f t="shared" si="358"/>
        <v>1</v>
      </c>
      <c r="B275" s="34">
        <f t="shared" si="359"/>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35">
      <c r="A276" s="34">
        <f t="shared" si="358"/>
        <v>1</v>
      </c>
      <c r="B276" s="34">
        <f t="shared" si="359"/>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35">
      <c r="A277" s="34">
        <f t="shared" si="358"/>
        <v>1</v>
      </c>
      <c r="B277" s="34">
        <f t="shared" si="359"/>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35">
      <c r="A278" s="34">
        <f t="shared" si="358"/>
        <v>1</v>
      </c>
      <c r="B278" s="34">
        <f t="shared" si="359"/>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35">
      <c r="A279" s="34">
        <f t="shared" si="358"/>
        <v>1</v>
      </c>
      <c r="B279" s="34">
        <f t="shared" si="359"/>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35">
      <c r="A280" s="34">
        <f t="shared" si="358"/>
        <v>1</v>
      </c>
      <c r="B280" s="34">
        <f t="shared" si="359"/>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35">
      <c r="A281" s="34">
        <f t="shared" si="358"/>
        <v>1</v>
      </c>
      <c r="B281" s="34">
        <f t="shared" si="359"/>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35">
      <c r="A282" s="34">
        <f t="shared" si="358"/>
        <v>1</v>
      </c>
      <c r="B282" s="34">
        <f t="shared" si="359"/>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35">
      <c r="A283" s="34">
        <f t="shared" si="358"/>
        <v>1</v>
      </c>
      <c r="B283" s="34">
        <f t="shared" si="359"/>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35">
      <c r="A284" s="34">
        <f t="shared" si="358"/>
        <v>1</v>
      </c>
      <c r="B284" s="34">
        <f t="shared" si="359"/>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35">
      <c r="A285" s="34">
        <f t="shared" si="358"/>
        <v>1</v>
      </c>
      <c r="B285" s="34">
        <f t="shared" si="359"/>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35">
      <c r="A286" s="34">
        <f t="shared" si="358"/>
        <v>1</v>
      </c>
      <c r="B286" s="34">
        <f t="shared" si="359"/>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35">
      <c r="A287" s="34">
        <f t="shared" ref="A287:A350" si="360">MONTH(C287)</f>
        <v>1</v>
      </c>
      <c r="B287" s="34">
        <f t="shared" ref="B287:B350" si="361">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35">
      <c r="A288" s="34">
        <f t="shared" si="360"/>
        <v>1</v>
      </c>
      <c r="B288" s="34">
        <f t="shared" si="361"/>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35">
      <c r="A289" s="34">
        <f t="shared" si="360"/>
        <v>1</v>
      </c>
      <c r="B289" s="34">
        <f t="shared" si="361"/>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35">
      <c r="A290" s="34">
        <f t="shared" si="360"/>
        <v>1</v>
      </c>
      <c r="B290" s="34">
        <f t="shared" si="361"/>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35">
      <c r="A291" s="34">
        <f t="shared" si="360"/>
        <v>1</v>
      </c>
      <c r="B291" s="34">
        <f t="shared" si="361"/>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35">
      <c r="A292" s="34">
        <f t="shared" si="360"/>
        <v>1</v>
      </c>
      <c r="B292" s="34">
        <f t="shared" si="361"/>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35">
      <c r="A293" s="34">
        <f t="shared" si="360"/>
        <v>1</v>
      </c>
      <c r="B293" s="34">
        <f t="shared" si="361"/>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35">
      <c r="A294" s="34">
        <f t="shared" si="360"/>
        <v>1</v>
      </c>
      <c r="B294" s="34">
        <f t="shared" si="361"/>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35">
      <c r="A295" s="34">
        <f t="shared" si="360"/>
        <v>1</v>
      </c>
      <c r="B295" s="34">
        <f t="shared" si="361"/>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35">
      <c r="A296" s="34">
        <f t="shared" si="360"/>
        <v>1</v>
      </c>
      <c r="B296" s="34">
        <f t="shared" si="361"/>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35">
      <c r="A297" s="34">
        <f t="shared" si="360"/>
        <v>1</v>
      </c>
      <c r="B297" s="34">
        <f t="shared" si="361"/>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35">
      <c r="A298" s="34">
        <f t="shared" si="360"/>
        <v>1</v>
      </c>
      <c r="B298" s="34">
        <f t="shared" si="361"/>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35">
      <c r="A299" s="34">
        <f t="shared" si="360"/>
        <v>1</v>
      </c>
      <c r="B299" s="34">
        <f t="shared" si="361"/>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35">
      <c r="A300" s="34">
        <f t="shared" si="360"/>
        <v>1</v>
      </c>
      <c r="B300" s="34">
        <f t="shared" si="361"/>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35">
      <c r="A301" s="34">
        <f t="shared" si="360"/>
        <v>1</v>
      </c>
      <c r="B301" s="34">
        <f t="shared" si="361"/>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35">
      <c r="A302" s="34">
        <f t="shared" si="360"/>
        <v>1</v>
      </c>
      <c r="B302" s="34">
        <f t="shared" si="361"/>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35">
      <c r="A303" s="34">
        <f t="shared" si="360"/>
        <v>1</v>
      </c>
      <c r="B303" s="34">
        <f t="shared" si="361"/>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35">
      <c r="A304" s="34">
        <f t="shared" si="360"/>
        <v>1</v>
      </c>
      <c r="B304" s="34">
        <f t="shared" si="361"/>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35">
      <c r="A305" s="34">
        <f t="shared" si="360"/>
        <v>1</v>
      </c>
      <c r="B305" s="34">
        <f t="shared" si="361"/>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35">
      <c r="A306" s="34">
        <f t="shared" si="360"/>
        <v>1</v>
      </c>
      <c r="B306" s="34">
        <f t="shared" si="361"/>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35">
      <c r="A307" s="34">
        <f t="shared" si="360"/>
        <v>1</v>
      </c>
      <c r="B307" s="34">
        <f t="shared" si="361"/>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35">
      <c r="A308" s="34">
        <f t="shared" si="360"/>
        <v>1</v>
      </c>
      <c r="B308" s="34">
        <f t="shared" si="361"/>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35">
      <c r="A309" s="34">
        <f t="shared" si="360"/>
        <v>1</v>
      </c>
      <c r="B309" s="34">
        <f t="shared" si="361"/>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35">
      <c r="A310" s="34">
        <f t="shared" si="360"/>
        <v>1</v>
      </c>
      <c r="B310" s="34">
        <f t="shared" si="361"/>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35">
      <c r="A311" s="34">
        <f t="shared" si="360"/>
        <v>1</v>
      </c>
      <c r="B311" s="34">
        <f t="shared" si="361"/>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35">
      <c r="A312" s="34">
        <f t="shared" si="360"/>
        <v>1</v>
      </c>
      <c r="B312" s="34">
        <f t="shared" si="361"/>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35">
      <c r="A313" s="34">
        <f t="shared" si="360"/>
        <v>1</v>
      </c>
      <c r="B313" s="34">
        <f t="shared" si="361"/>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35">
      <c r="A314" s="34">
        <f t="shared" si="360"/>
        <v>1</v>
      </c>
      <c r="B314" s="34">
        <f t="shared" si="361"/>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35">
      <c r="A315" s="34">
        <f t="shared" si="360"/>
        <v>1</v>
      </c>
      <c r="B315" s="34">
        <f t="shared" si="361"/>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35">
      <c r="A316" s="34">
        <f t="shared" si="360"/>
        <v>1</v>
      </c>
      <c r="B316" s="34">
        <f t="shared" si="361"/>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35">
      <c r="A317" s="34">
        <f t="shared" si="360"/>
        <v>1</v>
      </c>
      <c r="B317" s="34">
        <f t="shared" si="361"/>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35">
      <c r="A318" s="34">
        <f t="shared" si="360"/>
        <v>1</v>
      </c>
      <c r="B318" s="34">
        <f t="shared" si="361"/>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35">
      <c r="A319" s="34">
        <f t="shared" si="360"/>
        <v>1</v>
      </c>
      <c r="B319" s="34">
        <f t="shared" si="361"/>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35">
      <c r="A320" s="34">
        <f t="shared" si="360"/>
        <v>1</v>
      </c>
      <c r="B320" s="34">
        <f t="shared" si="361"/>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35">
      <c r="A321" s="34">
        <f t="shared" si="360"/>
        <v>1</v>
      </c>
      <c r="B321" s="34">
        <f t="shared" si="361"/>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35">
      <c r="A322" s="34">
        <f t="shared" si="360"/>
        <v>1</v>
      </c>
      <c r="B322" s="34">
        <f t="shared" si="361"/>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35">
      <c r="A323" s="34">
        <f t="shared" si="360"/>
        <v>1</v>
      </c>
      <c r="B323" s="34">
        <f t="shared" si="361"/>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35">
      <c r="A324" s="34">
        <f t="shared" si="360"/>
        <v>1</v>
      </c>
      <c r="B324" s="34">
        <f t="shared" si="361"/>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35">
      <c r="A325" s="34">
        <f t="shared" si="360"/>
        <v>1</v>
      </c>
      <c r="B325" s="34">
        <f t="shared" si="361"/>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35">
      <c r="A326" s="34">
        <f t="shared" si="360"/>
        <v>1</v>
      </c>
      <c r="B326" s="34">
        <f t="shared" si="361"/>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35">
      <c r="A327" s="34">
        <f t="shared" si="360"/>
        <v>1</v>
      </c>
      <c r="B327" s="34">
        <f t="shared" si="361"/>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35">
      <c r="A328" s="34">
        <f t="shared" si="360"/>
        <v>1</v>
      </c>
      <c r="B328" s="34">
        <f t="shared" si="361"/>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35">
      <c r="A329" s="34">
        <f t="shared" si="360"/>
        <v>1</v>
      </c>
      <c r="B329" s="34">
        <f t="shared" si="361"/>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35">
      <c r="A330" s="34">
        <f t="shared" si="360"/>
        <v>1</v>
      </c>
      <c r="B330" s="34">
        <f t="shared" si="361"/>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35">
      <c r="A331" s="34">
        <f t="shared" si="360"/>
        <v>1</v>
      </c>
      <c r="B331" s="34">
        <f t="shared" si="361"/>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35">
      <c r="A332" s="34">
        <f t="shared" si="360"/>
        <v>1</v>
      </c>
      <c r="B332" s="34">
        <f t="shared" si="361"/>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35">
      <c r="A333" s="34">
        <f t="shared" si="360"/>
        <v>1</v>
      </c>
      <c r="B333" s="34">
        <f t="shared" si="361"/>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35">
      <c r="A334" s="34">
        <f t="shared" si="360"/>
        <v>1</v>
      </c>
      <c r="B334" s="34">
        <f t="shared" si="361"/>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35">
      <c r="A335" s="34">
        <f t="shared" si="360"/>
        <v>1</v>
      </c>
      <c r="B335" s="34">
        <f t="shared" si="361"/>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35">
      <c r="A336" s="34">
        <f t="shared" si="360"/>
        <v>1</v>
      </c>
      <c r="B336" s="34">
        <f t="shared" si="361"/>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35">
      <c r="A337" s="34">
        <f t="shared" si="360"/>
        <v>1</v>
      </c>
      <c r="B337" s="34">
        <f t="shared" si="361"/>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35">
      <c r="A338" s="34">
        <f t="shared" si="360"/>
        <v>1</v>
      </c>
      <c r="B338" s="34">
        <f t="shared" si="361"/>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35">
      <c r="A339" s="34">
        <f t="shared" si="360"/>
        <v>1</v>
      </c>
      <c r="B339" s="34">
        <f t="shared" si="361"/>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35">
      <c r="A340" s="34">
        <f t="shared" si="360"/>
        <v>1</v>
      </c>
      <c r="B340" s="34">
        <f t="shared" si="361"/>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35">
      <c r="A341" s="34">
        <f t="shared" si="360"/>
        <v>1</v>
      </c>
      <c r="B341" s="34">
        <f t="shared" si="361"/>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35">
      <c r="A342" s="34">
        <f t="shared" si="360"/>
        <v>1</v>
      </c>
      <c r="B342" s="34">
        <f t="shared" si="361"/>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35">
      <c r="A343" s="34">
        <f t="shared" si="360"/>
        <v>1</v>
      </c>
      <c r="B343" s="34">
        <f t="shared" si="361"/>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35">
      <c r="A344" s="34">
        <f t="shared" si="360"/>
        <v>1</v>
      </c>
      <c r="B344" s="34">
        <f t="shared" si="361"/>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35">
      <c r="A345" s="34">
        <f t="shared" si="360"/>
        <v>1</v>
      </c>
      <c r="B345" s="34">
        <f t="shared" si="361"/>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35">
      <c r="A346" s="34">
        <f t="shared" si="360"/>
        <v>1</v>
      </c>
      <c r="B346" s="34">
        <f t="shared" si="361"/>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35">
      <c r="A347" s="34">
        <f t="shared" si="360"/>
        <v>1</v>
      </c>
      <c r="B347" s="34">
        <f t="shared" si="361"/>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35">
      <c r="A348" s="34">
        <f t="shared" si="360"/>
        <v>1</v>
      </c>
      <c r="B348" s="34">
        <f t="shared" si="361"/>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35">
      <c r="A349" s="34">
        <f t="shared" si="360"/>
        <v>1</v>
      </c>
      <c r="B349" s="34">
        <f t="shared" si="361"/>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35">
      <c r="A350" s="34">
        <f t="shared" si="360"/>
        <v>1</v>
      </c>
      <c r="B350" s="34">
        <f t="shared" si="361"/>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35">
      <c r="A351" s="34">
        <f t="shared" ref="A351:A414" si="362">MONTH(C351)</f>
        <v>1</v>
      </c>
      <c r="B351" s="34">
        <f t="shared" ref="B351:B414" si="363">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35">
      <c r="A352" s="34">
        <f t="shared" si="362"/>
        <v>1</v>
      </c>
      <c r="B352" s="34">
        <f t="shared" si="363"/>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35">
      <c r="A353" s="34">
        <f t="shared" si="362"/>
        <v>1</v>
      </c>
      <c r="B353" s="34">
        <f t="shared" si="363"/>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35">
      <c r="A354" s="34">
        <f t="shared" si="362"/>
        <v>1</v>
      </c>
      <c r="B354" s="34">
        <f t="shared" si="363"/>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35">
      <c r="A355" s="34">
        <f t="shared" si="362"/>
        <v>1</v>
      </c>
      <c r="B355" s="34">
        <f t="shared" si="363"/>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35">
      <c r="A356" s="34">
        <f t="shared" si="362"/>
        <v>1</v>
      </c>
      <c r="B356" s="34">
        <f t="shared" si="363"/>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35">
      <c r="A357" s="34">
        <f t="shared" si="362"/>
        <v>1</v>
      </c>
      <c r="B357" s="34">
        <f t="shared" si="363"/>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35">
      <c r="A358" s="34">
        <f t="shared" si="362"/>
        <v>1</v>
      </c>
      <c r="B358" s="34">
        <f t="shared" si="363"/>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35">
      <c r="A359" s="34">
        <f t="shared" si="362"/>
        <v>1</v>
      </c>
      <c r="B359" s="34">
        <f t="shared" si="363"/>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35">
      <c r="A360" s="34">
        <f t="shared" si="362"/>
        <v>1</v>
      </c>
      <c r="B360" s="34">
        <f t="shared" si="363"/>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35">
      <c r="A361" s="34">
        <f t="shared" si="362"/>
        <v>1</v>
      </c>
      <c r="B361" s="34">
        <f t="shared" si="363"/>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35">
      <c r="A362" s="34">
        <f t="shared" si="362"/>
        <v>1</v>
      </c>
      <c r="B362" s="34">
        <f t="shared" si="363"/>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35">
      <c r="A363" s="34">
        <f t="shared" si="362"/>
        <v>1</v>
      </c>
      <c r="B363" s="34">
        <f t="shared" si="363"/>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35">
      <c r="A364" s="34">
        <f t="shared" si="362"/>
        <v>1</v>
      </c>
      <c r="B364" s="34">
        <f t="shared" si="363"/>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35">
      <c r="A365" s="34">
        <f t="shared" si="362"/>
        <v>1</v>
      </c>
      <c r="B365" s="34">
        <f t="shared" si="363"/>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35">
      <c r="A366" s="34">
        <f t="shared" si="362"/>
        <v>1</v>
      </c>
      <c r="B366" s="34">
        <f t="shared" si="363"/>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35">
      <c r="A367" s="34">
        <f t="shared" si="362"/>
        <v>1</v>
      </c>
      <c r="B367" s="34">
        <f t="shared" si="363"/>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35">
      <c r="A368" s="34">
        <f t="shared" si="362"/>
        <v>1</v>
      </c>
      <c r="B368" s="34">
        <f t="shared" si="363"/>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35">
      <c r="A369" s="34">
        <f t="shared" si="362"/>
        <v>1</v>
      </c>
      <c r="B369" s="34">
        <f t="shared" si="363"/>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35">
      <c r="A370" s="34">
        <f t="shared" si="362"/>
        <v>1</v>
      </c>
      <c r="B370" s="34">
        <f t="shared" si="363"/>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35">
      <c r="A371" s="34">
        <f t="shared" si="362"/>
        <v>1</v>
      </c>
      <c r="B371" s="34">
        <f t="shared" si="363"/>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35">
      <c r="A372" s="34">
        <f t="shared" si="362"/>
        <v>1</v>
      </c>
      <c r="B372" s="34">
        <f t="shared" si="363"/>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35">
      <c r="A373" s="34">
        <f t="shared" si="362"/>
        <v>1</v>
      </c>
      <c r="B373" s="34">
        <f t="shared" si="363"/>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35">
      <c r="A374" s="34">
        <f t="shared" si="362"/>
        <v>1</v>
      </c>
      <c r="B374" s="34">
        <f t="shared" si="363"/>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35">
      <c r="A375" s="34">
        <f t="shared" si="362"/>
        <v>1</v>
      </c>
      <c r="B375" s="34">
        <f t="shared" si="363"/>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35">
      <c r="A376" s="34">
        <f t="shared" si="362"/>
        <v>1</v>
      </c>
      <c r="B376" s="34">
        <f t="shared" si="363"/>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35">
      <c r="A377" s="34">
        <f t="shared" si="362"/>
        <v>1</v>
      </c>
      <c r="B377" s="34">
        <f t="shared" si="363"/>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35">
      <c r="A378" s="34">
        <f t="shared" si="362"/>
        <v>1</v>
      </c>
      <c r="B378" s="34">
        <f t="shared" si="363"/>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35">
      <c r="A379" s="34">
        <f t="shared" si="362"/>
        <v>1</v>
      </c>
      <c r="B379" s="34">
        <f t="shared" si="363"/>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35">
      <c r="A380" s="34">
        <f t="shared" si="362"/>
        <v>1</v>
      </c>
      <c r="B380" s="34">
        <f t="shared" si="363"/>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35">
      <c r="A381" s="34">
        <f t="shared" si="362"/>
        <v>1</v>
      </c>
      <c r="B381" s="34">
        <f t="shared" si="363"/>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35">
      <c r="A382" s="34">
        <f t="shared" si="362"/>
        <v>1</v>
      </c>
      <c r="B382" s="34">
        <f t="shared" si="363"/>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35">
      <c r="A383" s="34">
        <f t="shared" si="362"/>
        <v>1</v>
      </c>
      <c r="B383" s="34">
        <f t="shared" si="363"/>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35">
      <c r="A384" s="34">
        <f t="shared" si="362"/>
        <v>1</v>
      </c>
      <c r="B384" s="34">
        <f t="shared" si="363"/>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35">
      <c r="A385" s="34">
        <f t="shared" si="362"/>
        <v>1</v>
      </c>
      <c r="B385" s="34">
        <f t="shared" si="363"/>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35">
      <c r="A386" s="34">
        <f t="shared" si="362"/>
        <v>1</v>
      </c>
      <c r="B386" s="34">
        <f t="shared" si="363"/>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35">
      <c r="A387" s="34">
        <f t="shared" si="362"/>
        <v>1</v>
      </c>
      <c r="B387" s="34">
        <f t="shared" si="363"/>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35">
      <c r="A388" s="34">
        <f t="shared" si="362"/>
        <v>1</v>
      </c>
      <c r="B388" s="34">
        <f t="shared" si="363"/>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35">
      <c r="A389" s="34">
        <f t="shared" si="362"/>
        <v>1</v>
      </c>
      <c r="B389" s="34">
        <f t="shared" si="363"/>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35">
      <c r="A390" s="34">
        <f t="shared" si="362"/>
        <v>1</v>
      </c>
      <c r="B390" s="34">
        <f t="shared" si="363"/>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35">
      <c r="A391" s="34">
        <f t="shared" si="362"/>
        <v>1</v>
      </c>
      <c r="B391" s="34">
        <f t="shared" si="363"/>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35">
      <c r="A392" s="34">
        <f t="shared" si="362"/>
        <v>1</v>
      </c>
      <c r="B392" s="34">
        <f t="shared" si="363"/>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35">
      <c r="A393" s="34">
        <f t="shared" si="362"/>
        <v>1</v>
      </c>
      <c r="B393" s="34">
        <f t="shared" si="363"/>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35">
      <c r="A394" s="34">
        <f t="shared" si="362"/>
        <v>1</v>
      </c>
      <c r="B394" s="34">
        <f t="shared" si="363"/>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35">
      <c r="A395" s="34">
        <f t="shared" si="362"/>
        <v>1</v>
      </c>
      <c r="B395" s="34">
        <f t="shared" si="363"/>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35">
      <c r="A396" s="34">
        <f t="shared" si="362"/>
        <v>1</v>
      </c>
      <c r="B396" s="34">
        <f t="shared" si="363"/>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35">
      <c r="A397" s="34">
        <f t="shared" si="362"/>
        <v>1</v>
      </c>
      <c r="B397" s="34">
        <f t="shared" si="363"/>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35">
      <c r="A398" s="34">
        <f t="shared" si="362"/>
        <v>1</v>
      </c>
      <c r="B398" s="34">
        <f t="shared" si="363"/>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35">
      <c r="A399" s="34">
        <f t="shared" si="362"/>
        <v>1</v>
      </c>
      <c r="B399" s="34">
        <f t="shared" si="363"/>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35">
      <c r="A400" s="34">
        <f t="shared" si="362"/>
        <v>1</v>
      </c>
      <c r="B400" s="34">
        <f t="shared" si="363"/>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35">
      <c r="A401" s="34">
        <f t="shared" si="362"/>
        <v>1</v>
      </c>
      <c r="B401" s="34">
        <f t="shared" si="363"/>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35">
      <c r="A402" s="34">
        <f t="shared" si="362"/>
        <v>1</v>
      </c>
      <c r="B402" s="34">
        <f t="shared" si="363"/>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35">
      <c r="A403" s="34">
        <f t="shared" si="362"/>
        <v>1</v>
      </c>
      <c r="B403" s="34">
        <f t="shared" si="363"/>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35">
      <c r="A404" s="34">
        <f t="shared" si="362"/>
        <v>1</v>
      </c>
      <c r="B404" s="34">
        <f t="shared" si="363"/>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35">
      <c r="A405" s="34">
        <f t="shared" si="362"/>
        <v>1</v>
      </c>
      <c r="B405" s="34">
        <f t="shared" si="363"/>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35">
      <c r="A406" s="34">
        <f t="shared" si="362"/>
        <v>1</v>
      </c>
      <c r="B406" s="34">
        <f t="shared" si="363"/>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35">
      <c r="A407" s="34">
        <f t="shared" si="362"/>
        <v>1</v>
      </c>
      <c r="B407" s="34">
        <f t="shared" si="363"/>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35">
      <c r="A408" s="34">
        <f t="shared" si="362"/>
        <v>1</v>
      </c>
      <c r="B408" s="34">
        <f t="shared" si="363"/>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35">
      <c r="A409" s="34">
        <f t="shared" si="362"/>
        <v>1</v>
      </c>
      <c r="B409" s="34">
        <f t="shared" si="363"/>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35">
      <c r="A410" s="34">
        <f t="shared" si="362"/>
        <v>1</v>
      </c>
      <c r="B410" s="34">
        <f t="shared" si="363"/>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35">
      <c r="A411" s="34">
        <f t="shared" si="362"/>
        <v>1</v>
      </c>
      <c r="B411" s="34">
        <f t="shared" si="363"/>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35">
      <c r="A412" s="34">
        <f t="shared" si="362"/>
        <v>1</v>
      </c>
      <c r="B412" s="34">
        <f t="shared" si="363"/>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35">
      <c r="A413" s="34">
        <f t="shared" si="362"/>
        <v>1</v>
      </c>
      <c r="B413" s="34">
        <f t="shared" si="363"/>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35">
      <c r="A414" s="34">
        <f t="shared" si="362"/>
        <v>1</v>
      </c>
      <c r="B414" s="34">
        <f t="shared" si="363"/>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35">
      <c r="A415" s="34">
        <f t="shared" ref="A415:A478" si="364">MONTH(C415)</f>
        <v>1</v>
      </c>
      <c r="B415" s="34">
        <f t="shared" ref="B415:B478" si="365">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35">
      <c r="A416" s="34">
        <f t="shared" si="364"/>
        <v>1</v>
      </c>
      <c r="B416" s="34">
        <f t="shared" si="365"/>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35">
      <c r="A417" s="34">
        <f t="shared" si="364"/>
        <v>1</v>
      </c>
      <c r="B417" s="34">
        <f t="shared" si="365"/>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35">
      <c r="A418" s="34">
        <f t="shared" si="364"/>
        <v>1</v>
      </c>
      <c r="B418" s="34">
        <f t="shared" si="365"/>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35">
      <c r="A419" s="34">
        <f t="shared" si="364"/>
        <v>1</v>
      </c>
      <c r="B419" s="34">
        <f t="shared" si="365"/>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35">
      <c r="A420" s="34">
        <f t="shared" si="364"/>
        <v>1</v>
      </c>
      <c r="B420" s="34">
        <f t="shared" si="365"/>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35">
      <c r="A421" s="34">
        <f t="shared" si="364"/>
        <v>1</v>
      </c>
      <c r="B421" s="34">
        <f t="shared" si="365"/>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35">
      <c r="A422" s="34">
        <f t="shared" si="364"/>
        <v>1</v>
      </c>
      <c r="B422" s="34">
        <f t="shared" si="365"/>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35">
      <c r="A423" s="34">
        <f t="shared" si="364"/>
        <v>1</v>
      </c>
      <c r="B423" s="34">
        <f t="shared" si="365"/>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35">
      <c r="A424" s="34">
        <f t="shared" si="364"/>
        <v>1</v>
      </c>
      <c r="B424" s="34">
        <f t="shared" si="365"/>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35">
      <c r="A425" s="34">
        <f t="shared" si="364"/>
        <v>1</v>
      </c>
      <c r="B425" s="34">
        <f t="shared" si="365"/>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35">
      <c r="A426" s="34">
        <f t="shared" si="364"/>
        <v>1</v>
      </c>
      <c r="B426" s="34">
        <f t="shared" si="365"/>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35">
      <c r="A427" s="34">
        <f t="shared" si="364"/>
        <v>1</v>
      </c>
      <c r="B427" s="34">
        <f t="shared" si="365"/>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35">
      <c r="A428" s="34">
        <f t="shared" si="364"/>
        <v>1</v>
      </c>
      <c r="B428" s="34">
        <f t="shared" si="365"/>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35">
      <c r="A429" s="34">
        <f t="shared" si="364"/>
        <v>1</v>
      </c>
      <c r="B429" s="34">
        <f t="shared" si="365"/>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35">
      <c r="A430" s="34">
        <f t="shared" si="364"/>
        <v>1</v>
      </c>
      <c r="B430" s="34">
        <f t="shared" si="365"/>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35">
      <c r="A431" s="34">
        <f t="shared" si="364"/>
        <v>1</v>
      </c>
      <c r="B431" s="34">
        <f t="shared" si="365"/>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35">
      <c r="A432" s="34">
        <f t="shared" si="364"/>
        <v>1</v>
      </c>
      <c r="B432" s="34">
        <f t="shared" si="365"/>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35">
      <c r="A433" s="34">
        <f t="shared" si="364"/>
        <v>1</v>
      </c>
      <c r="B433" s="34">
        <f t="shared" si="365"/>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35">
      <c r="A434" s="34">
        <f t="shared" si="364"/>
        <v>1</v>
      </c>
      <c r="B434" s="34">
        <f t="shared" si="365"/>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35">
      <c r="A435" s="34">
        <f t="shared" si="364"/>
        <v>1</v>
      </c>
      <c r="B435" s="34">
        <f t="shared" si="365"/>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35">
      <c r="A436" s="34">
        <f t="shared" si="364"/>
        <v>1</v>
      </c>
      <c r="B436" s="34">
        <f t="shared" si="365"/>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35">
      <c r="A437" s="34">
        <f t="shared" si="364"/>
        <v>1</v>
      </c>
      <c r="B437" s="34">
        <f t="shared" si="365"/>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35">
      <c r="A438" s="34">
        <f t="shared" si="364"/>
        <v>1</v>
      </c>
      <c r="B438" s="34">
        <f t="shared" si="365"/>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35">
      <c r="A439" s="34">
        <f t="shared" si="364"/>
        <v>1</v>
      </c>
      <c r="B439" s="34">
        <f t="shared" si="365"/>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35">
      <c r="A440" s="34">
        <f t="shared" si="364"/>
        <v>1</v>
      </c>
      <c r="B440" s="34">
        <f t="shared" si="365"/>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35">
      <c r="A441" s="34">
        <f t="shared" si="364"/>
        <v>1</v>
      </c>
      <c r="B441" s="34">
        <f t="shared" si="365"/>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35">
      <c r="A442" s="34">
        <f t="shared" si="364"/>
        <v>1</v>
      </c>
      <c r="B442" s="34">
        <f t="shared" si="365"/>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35">
      <c r="A443" s="34">
        <f t="shared" si="364"/>
        <v>1</v>
      </c>
      <c r="B443" s="34">
        <f t="shared" si="365"/>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35">
      <c r="A444" s="34">
        <f t="shared" si="364"/>
        <v>1</v>
      </c>
      <c r="B444" s="34">
        <f t="shared" si="365"/>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35">
      <c r="A445" s="34">
        <f t="shared" si="364"/>
        <v>1</v>
      </c>
      <c r="B445" s="34">
        <f t="shared" si="365"/>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35">
      <c r="A446" s="34">
        <f t="shared" si="364"/>
        <v>1</v>
      </c>
      <c r="B446" s="34">
        <f t="shared" si="365"/>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35">
      <c r="A447" s="34">
        <f t="shared" si="364"/>
        <v>1</v>
      </c>
      <c r="B447" s="34">
        <f t="shared" si="365"/>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35">
      <c r="A448" s="34">
        <f t="shared" si="364"/>
        <v>1</v>
      </c>
      <c r="B448" s="34">
        <f t="shared" si="365"/>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35">
      <c r="A449" s="34">
        <f t="shared" si="364"/>
        <v>1</v>
      </c>
      <c r="B449" s="34">
        <f t="shared" si="365"/>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35">
      <c r="A450" s="34">
        <f t="shared" si="364"/>
        <v>1</v>
      </c>
      <c r="B450" s="34">
        <f t="shared" si="365"/>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35">
      <c r="A451" s="34">
        <f t="shared" si="364"/>
        <v>1</v>
      </c>
      <c r="B451" s="34">
        <f t="shared" si="365"/>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35">
      <c r="A452" s="34">
        <f t="shared" si="364"/>
        <v>1</v>
      </c>
      <c r="B452" s="34">
        <f t="shared" si="365"/>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35">
      <c r="A453" s="34">
        <f t="shared" si="364"/>
        <v>1</v>
      </c>
      <c r="B453" s="34">
        <f t="shared" si="365"/>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35">
      <c r="A454" s="34">
        <f t="shared" si="364"/>
        <v>1</v>
      </c>
      <c r="B454" s="34">
        <f t="shared" si="365"/>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35">
      <c r="A455" s="34">
        <f t="shared" si="364"/>
        <v>1</v>
      </c>
      <c r="B455" s="34">
        <f t="shared" si="365"/>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35">
      <c r="A456" s="34">
        <f t="shared" si="364"/>
        <v>1</v>
      </c>
      <c r="B456" s="34">
        <f t="shared" si="365"/>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35">
      <c r="A457" s="34">
        <f t="shared" si="364"/>
        <v>1</v>
      </c>
      <c r="B457" s="34">
        <f t="shared" si="365"/>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35">
      <c r="A458" s="34">
        <f t="shared" si="364"/>
        <v>1</v>
      </c>
      <c r="B458" s="34">
        <f t="shared" si="365"/>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35">
      <c r="A459" s="34">
        <f t="shared" si="364"/>
        <v>1</v>
      </c>
      <c r="B459" s="34">
        <f t="shared" si="365"/>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35">
      <c r="A460" s="34">
        <f t="shared" si="364"/>
        <v>1</v>
      </c>
      <c r="B460" s="34">
        <f t="shared" si="365"/>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35">
      <c r="A461" s="34">
        <f t="shared" si="364"/>
        <v>1</v>
      </c>
      <c r="B461" s="34">
        <f t="shared" si="365"/>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35">
      <c r="A462" s="34">
        <f t="shared" si="364"/>
        <v>1</v>
      </c>
      <c r="B462" s="34">
        <f t="shared" si="365"/>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35">
      <c r="A463" s="34">
        <f t="shared" si="364"/>
        <v>1</v>
      </c>
      <c r="B463" s="34">
        <f t="shared" si="365"/>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35">
      <c r="A464" s="34">
        <f t="shared" si="364"/>
        <v>1</v>
      </c>
      <c r="B464" s="34">
        <f t="shared" si="365"/>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35">
      <c r="A465" s="34">
        <f t="shared" si="364"/>
        <v>1</v>
      </c>
      <c r="B465" s="34">
        <f t="shared" si="365"/>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35">
      <c r="A466" s="34">
        <f t="shared" si="364"/>
        <v>1</v>
      </c>
      <c r="B466" s="34">
        <f t="shared" si="365"/>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35">
      <c r="A467" s="34">
        <f t="shared" si="364"/>
        <v>1</v>
      </c>
      <c r="B467" s="34">
        <f t="shared" si="365"/>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35">
      <c r="A468" s="34">
        <f t="shared" si="364"/>
        <v>1</v>
      </c>
      <c r="B468" s="34">
        <f t="shared" si="365"/>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35">
      <c r="A469" s="34">
        <f t="shared" si="364"/>
        <v>1</v>
      </c>
      <c r="B469" s="34">
        <f t="shared" si="365"/>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35">
      <c r="A470" s="34">
        <f t="shared" si="364"/>
        <v>1</v>
      </c>
      <c r="B470" s="34">
        <f t="shared" si="365"/>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35">
      <c r="A471" s="34">
        <f t="shared" si="364"/>
        <v>1</v>
      </c>
      <c r="B471" s="34">
        <f t="shared" si="365"/>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35">
      <c r="A472" s="34">
        <f t="shared" si="364"/>
        <v>1</v>
      </c>
      <c r="B472" s="34">
        <f t="shared" si="365"/>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35">
      <c r="A473" s="34">
        <f t="shared" si="364"/>
        <v>1</v>
      </c>
      <c r="B473" s="34">
        <f t="shared" si="365"/>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35">
      <c r="A474" s="34">
        <f t="shared" si="364"/>
        <v>1</v>
      </c>
      <c r="B474" s="34">
        <f t="shared" si="365"/>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35">
      <c r="A475" s="34">
        <f t="shared" si="364"/>
        <v>1</v>
      </c>
      <c r="B475" s="34">
        <f t="shared" si="365"/>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35">
      <c r="A476" s="34">
        <f t="shared" si="364"/>
        <v>1</v>
      </c>
      <c r="B476" s="34">
        <f t="shared" si="365"/>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35">
      <c r="A477" s="34">
        <f t="shared" si="364"/>
        <v>1</v>
      </c>
      <c r="B477" s="34">
        <f t="shared" si="365"/>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35">
      <c r="A478" s="34">
        <f t="shared" si="364"/>
        <v>1</v>
      </c>
      <c r="B478" s="34">
        <f t="shared" si="365"/>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35">
      <c r="A479" s="34">
        <f t="shared" ref="A479:A542" si="366">MONTH(C479)</f>
        <v>1</v>
      </c>
      <c r="B479" s="34">
        <f t="shared" ref="B479:B542" si="367">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35">
      <c r="A480" s="34">
        <f t="shared" si="366"/>
        <v>1</v>
      </c>
      <c r="B480" s="34">
        <f t="shared" si="367"/>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35">
      <c r="A481" s="34">
        <f t="shared" si="366"/>
        <v>1</v>
      </c>
      <c r="B481" s="34">
        <f t="shared" si="367"/>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35">
      <c r="A482" s="34">
        <f t="shared" si="366"/>
        <v>1</v>
      </c>
      <c r="B482" s="34">
        <f t="shared" si="367"/>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35">
      <c r="A483" s="34">
        <f t="shared" si="366"/>
        <v>1</v>
      </c>
      <c r="B483" s="34">
        <f t="shared" si="367"/>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35">
      <c r="A484" s="34">
        <f t="shared" si="366"/>
        <v>1</v>
      </c>
      <c r="B484" s="34">
        <f t="shared" si="367"/>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35">
      <c r="A485" s="34">
        <f t="shared" si="366"/>
        <v>1</v>
      </c>
      <c r="B485" s="34">
        <f t="shared" si="367"/>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35">
      <c r="A486" s="34">
        <f t="shared" si="366"/>
        <v>1</v>
      </c>
      <c r="B486" s="34">
        <f t="shared" si="367"/>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35">
      <c r="A487" s="34">
        <f t="shared" si="366"/>
        <v>1</v>
      </c>
      <c r="B487" s="34">
        <f t="shared" si="367"/>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35">
      <c r="A488" s="34">
        <f t="shared" si="366"/>
        <v>1</v>
      </c>
      <c r="B488" s="34">
        <f t="shared" si="367"/>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35">
      <c r="A489" s="34">
        <f t="shared" si="366"/>
        <v>1</v>
      </c>
      <c r="B489" s="34">
        <f t="shared" si="367"/>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35">
      <c r="A490" s="34">
        <f t="shared" si="366"/>
        <v>1</v>
      </c>
      <c r="B490" s="34">
        <f t="shared" si="367"/>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35">
      <c r="A491" s="34">
        <f t="shared" si="366"/>
        <v>1</v>
      </c>
      <c r="B491" s="34">
        <f t="shared" si="367"/>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35">
      <c r="A492" s="34">
        <f t="shared" si="366"/>
        <v>1</v>
      </c>
      <c r="B492" s="34">
        <f t="shared" si="367"/>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35">
      <c r="A493" s="34">
        <f t="shared" si="366"/>
        <v>1</v>
      </c>
      <c r="B493" s="34">
        <f t="shared" si="367"/>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35">
      <c r="A494" s="34">
        <f t="shared" si="366"/>
        <v>1</v>
      </c>
      <c r="B494" s="34">
        <f t="shared" si="367"/>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35">
      <c r="A495" s="34">
        <f t="shared" si="366"/>
        <v>1</v>
      </c>
      <c r="B495" s="34">
        <f t="shared" si="367"/>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35">
      <c r="A496" s="34">
        <f t="shared" si="366"/>
        <v>1</v>
      </c>
      <c r="B496" s="34">
        <f t="shared" si="367"/>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35">
      <c r="A497" s="34">
        <f t="shared" si="366"/>
        <v>1</v>
      </c>
      <c r="B497" s="34">
        <f t="shared" si="367"/>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35">
      <c r="A498" s="34">
        <f t="shared" si="366"/>
        <v>1</v>
      </c>
      <c r="B498" s="34">
        <f t="shared" si="367"/>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35">
      <c r="A499" s="34">
        <f t="shared" si="366"/>
        <v>1</v>
      </c>
      <c r="B499" s="34">
        <f t="shared" si="367"/>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35">
      <c r="A500" s="34">
        <f t="shared" si="366"/>
        <v>1</v>
      </c>
      <c r="B500" s="34">
        <f t="shared" si="367"/>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35">
      <c r="A501" s="34">
        <f t="shared" si="366"/>
        <v>1</v>
      </c>
      <c r="B501" s="34">
        <f t="shared" si="367"/>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35">
      <c r="A502" s="34">
        <f t="shared" si="366"/>
        <v>1</v>
      </c>
      <c r="B502" s="34">
        <f t="shared" si="367"/>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35">
      <c r="A503" s="34">
        <f t="shared" si="366"/>
        <v>1</v>
      </c>
      <c r="B503" s="34">
        <f t="shared" si="367"/>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35">
      <c r="A504" s="34">
        <f t="shared" si="366"/>
        <v>1</v>
      </c>
      <c r="B504" s="34">
        <f t="shared" si="367"/>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35">
      <c r="A505" s="34">
        <f t="shared" si="366"/>
        <v>1</v>
      </c>
      <c r="B505" s="34">
        <f t="shared" si="367"/>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35">
      <c r="A506" s="34">
        <f t="shared" si="366"/>
        <v>1</v>
      </c>
      <c r="B506" s="34">
        <f t="shared" si="367"/>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35">
      <c r="A507" s="34">
        <f t="shared" si="366"/>
        <v>1</v>
      </c>
      <c r="B507" s="34">
        <f t="shared" si="367"/>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35">
      <c r="A508" s="34">
        <f t="shared" si="366"/>
        <v>1</v>
      </c>
      <c r="B508" s="34">
        <f t="shared" si="367"/>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35">
      <c r="A509" s="34">
        <f t="shared" si="366"/>
        <v>1</v>
      </c>
      <c r="B509" s="34">
        <f t="shared" si="367"/>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35">
      <c r="A510" s="34">
        <f t="shared" si="366"/>
        <v>1</v>
      </c>
      <c r="B510" s="34">
        <f t="shared" si="367"/>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35">
      <c r="A511" s="34">
        <f t="shared" si="366"/>
        <v>1</v>
      </c>
      <c r="B511" s="34">
        <f t="shared" si="367"/>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35">
      <c r="A512" s="34">
        <f t="shared" si="366"/>
        <v>1</v>
      </c>
      <c r="B512" s="34">
        <f t="shared" si="367"/>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35">
      <c r="A513" s="34">
        <f t="shared" si="366"/>
        <v>1</v>
      </c>
      <c r="B513" s="34">
        <f t="shared" si="367"/>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35">
      <c r="A514" s="34">
        <f t="shared" si="366"/>
        <v>1</v>
      </c>
      <c r="B514" s="34">
        <f t="shared" si="367"/>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35">
      <c r="A515" s="34">
        <f t="shared" si="366"/>
        <v>1</v>
      </c>
      <c r="B515" s="34">
        <f t="shared" si="367"/>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35">
      <c r="A516" s="34">
        <f t="shared" si="366"/>
        <v>1</v>
      </c>
      <c r="B516" s="34">
        <f t="shared" si="367"/>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35">
      <c r="A517" s="34">
        <f t="shared" si="366"/>
        <v>1</v>
      </c>
      <c r="B517" s="34">
        <f t="shared" si="367"/>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35">
      <c r="A518" s="34">
        <f t="shared" si="366"/>
        <v>1</v>
      </c>
      <c r="B518" s="34">
        <f t="shared" si="367"/>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35">
      <c r="A519" s="34">
        <f t="shared" si="366"/>
        <v>1</v>
      </c>
      <c r="B519" s="34">
        <f t="shared" si="367"/>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35">
      <c r="A520" s="34">
        <f t="shared" si="366"/>
        <v>1</v>
      </c>
      <c r="B520" s="34">
        <f t="shared" si="367"/>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35">
      <c r="A521" s="34">
        <f t="shared" si="366"/>
        <v>1</v>
      </c>
      <c r="B521" s="34">
        <f t="shared" si="367"/>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35">
      <c r="A522" s="34">
        <f t="shared" si="366"/>
        <v>1</v>
      </c>
      <c r="B522" s="34">
        <f t="shared" si="367"/>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35">
      <c r="A523" s="34">
        <f t="shared" si="366"/>
        <v>1</v>
      </c>
      <c r="B523" s="34">
        <f t="shared" si="367"/>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35">
      <c r="A524" s="34">
        <f t="shared" si="366"/>
        <v>1</v>
      </c>
      <c r="B524" s="34">
        <f t="shared" si="367"/>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35">
      <c r="A525" s="34">
        <f t="shared" si="366"/>
        <v>1</v>
      </c>
      <c r="B525" s="34">
        <f t="shared" si="367"/>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35">
      <c r="A526" s="34">
        <f t="shared" si="366"/>
        <v>1</v>
      </c>
      <c r="B526" s="34">
        <f t="shared" si="367"/>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35">
      <c r="A527" s="34">
        <f t="shared" si="366"/>
        <v>1</v>
      </c>
      <c r="B527" s="34">
        <f t="shared" si="367"/>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35">
      <c r="A528" s="34">
        <f t="shared" si="366"/>
        <v>1</v>
      </c>
      <c r="B528" s="34">
        <f t="shared" si="367"/>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35">
      <c r="A529" s="34">
        <f t="shared" si="366"/>
        <v>1</v>
      </c>
      <c r="B529" s="34">
        <f t="shared" si="367"/>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35">
      <c r="A530" s="34">
        <f t="shared" si="366"/>
        <v>1</v>
      </c>
      <c r="B530" s="34">
        <f t="shared" si="367"/>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35">
      <c r="A531" s="34">
        <f t="shared" si="366"/>
        <v>1</v>
      </c>
      <c r="B531" s="34">
        <f t="shared" si="367"/>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35">
      <c r="A532" s="34">
        <f t="shared" si="366"/>
        <v>1</v>
      </c>
      <c r="B532" s="34">
        <f t="shared" si="367"/>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35">
      <c r="A533" s="34">
        <f t="shared" si="366"/>
        <v>1</v>
      </c>
      <c r="B533" s="34">
        <f t="shared" si="367"/>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35">
      <c r="A534" s="34">
        <f t="shared" si="366"/>
        <v>1</v>
      </c>
      <c r="B534" s="34">
        <f t="shared" si="367"/>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35">
      <c r="A535" s="34">
        <f t="shared" si="366"/>
        <v>1</v>
      </c>
      <c r="B535" s="34">
        <f t="shared" si="367"/>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35">
      <c r="A536" s="34">
        <f t="shared" si="366"/>
        <v>1</v>
      </c>
      <c r="B536" s="34">
        <f t="shared" si="367"/>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35">
      <c r="A537" s="34">
        <f t="shared" si="366"/>
        <v>1</v>
      </c>
      <c r="B537" s="34">
        <f t="shared" si="367"/>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35">
      <c r="A538" s="34">
        <f t="shared" si="366"/>
        <v>1</v>
      </c>
      <c r="B538" s="34">
        <f t="shared" si="367"/>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35">
      <c r="A539" s="34">
        <f t="shared" si="366"/>
        <v>1</v>
      </c>
      <c r="B539" s="34">
        <f t="shared" si="367"/>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35">
      <c r="A540" s="34">
        <f t="shared" si="366"/>
        <v>1</v>
      </c>
      <c r="B540" s="34">
        <f t="shared" si="367"/>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35">
      <c r="A541" s="34">
        <f t="shared" si="366"/>
        <v>1</v>
      </c>
      <c r="B541" s="34">
        <f t="shared" si="367"/>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35">
      <c r="A542" s="34">
        <f t="shared" si="366"/>
        <v>1</v>
      </c>
      <c r="B542" s="34">
        <f t="shared" si="367"/>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35">
      <c r="A543" s="34">
        <f t="shared" ref="A543:A606" si="368">MONTH(C543)</f>
        <v>1</v>
      </c>
      <c r="B543" s="34">
        <f t="shared" ref="B543:B606" si="369">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35">
      <c r="A544" s="34">
        <f t="shared" si="368"/>
        <v>1</v>
      </c>
      <c r="B544" s="34">
        <f t="shared" si="369"/>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35">
      <c r="A545" s="34">
        <f t="shared" si="368"/>
        <v>1</v>
      </c>
      <c r="B545" s="34">
        <f t="shared" si="369"/>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35">
      <c r="A546" s="34">
        <f t="shared" si="368"/>
        <v>1</v>
      </c>
      <c r="B546" s="34">
        <f t="shared" si="369"/>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35">
      <c r="A547" s="34">
        <f t="shared" si="368"/>
        <v>1</v>
      </c>
      <c r="B547" s="34">
        <f t="shared" si="369"/>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35">
      <c r="A548" s="34">
        <f t="shared" si="368"/>
        <v>1</v>
      </c>
      <c r="B548" s="34">
        <f t="shared" si="369"/>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35">
      <c r="A549" s="34">
        <f t="shared" si="368"/>
        <v>1</v>
      </c>
      <c r="B549" s="34">
        <f t="shared" si="369"/>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35">
      <c r="A550" s="34">
        <f t="shared" si="368"/>
        <v>1</v>
      </c>
      <c r="B550" s="34">
        <f t="shared" si="369"/>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35">
      <c r="A551" s="34">
        <f t="shared" si="368"/>
        <v>1</v>
      </c>
      <c r="B551" s="34">
        <f t="shared" si="369"/>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35">
      <c r="A552" s="34">
        <f t="shared" si="368"/>
        <v>1</v>
      </c>
      <c r="B552" s="34">
        <f t="shared" si="369"/>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35">
      <c r="A553" s="34">
        <f t="shared" si="368"/>
        <v>1</v>
      </c>
      <c r="B553" s="34">
        <f t="shared" si="369"/>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35">
      <c r="A554" s="34">
        <f t="shared" si="368"/>
        <v>1</v>
      </c>
      <c r="B554" s="34">
        <f t="shared" si="369"/>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35">
      <c r="A555" s="34">
        <f t="shared" si="368"/>
        <v>1</v>
      </c>
      <c r="B555" s="34">
        <f t="shared" si="369"/>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35">
      <c r="A556" s="34">
        <f t="shared" si="368"/>
        <v>1</v>
      </c>
      <c r="B556" s="34">
        <f t="shared" si="369"/>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35">
      <c r="A557" s="34">
        <f t="shared" si="368"/>
        <v>1</v>
      </c>
      <c r="B557" s="34">
        <f t="shared" si="369"/>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35">
      <c r="A558" s="34">
        <f t="shared" si="368"/>
        <v>1</v>
      </c>
      <c r="B558" s="34">
        <f t="shared" si="369"/>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35">
      <c r="A559" s="34">
        <f t="shared" si="368"/>
        <v>1</v>
      </c>
      <c r="B559" s="34">
        <f t="shared" si="369"/>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35">
      <c r="A560" s="34">
        <f t="shared" si="368"/>
        <v>1</v>
      </c>
      <c r="B560" s="34">
        <f t="shared" si="369"/>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35">
      <c r="A561" s="34">
        <f t="shared" si="368"/>
        <v>1</v>
      </c>
      <c r="B561" s="34">
        <f t="shared" si="369"/>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35">
      <c r="A562" s="34">
        <f t="shared" si="368"/>
        <v>1</v>
      </c>
      <c r="B562" s="34">
        <f t="shared" si="369"/>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35">
      <c r="A563" s="34">
        <f t="shared" si="368"/>
        <v>1</v>
      </c>
      <c r="B563" s="34">
        <f t="shared" si="369"/>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35">
      <c r="A564" s="34">
        <f t="shared" si="368"/>
        <v>1</v>
      </c>
      <c r="B564" s="34">
        <f t="shared" si="369"/>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35">
      <c r="A565" s="34">
        <f t="shared" si="368"/>
        <v>1</v>
      </c>
      <c r="B565" s="34">
        <f t="shared" si="369"/>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35">
      <c r="A566" s="34">
        <f t="shared" si="368"/>
        <v>1</v>
      </c>
      <c r="B566" s="34">
        <f t="shared" si="369"/>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35">
      <c r="A567" s="34">
        <f t="shared" si="368"/>
        <v>1</v>
      </c>
      <c r="B567" s="34">
        <f t="shared" si="369"/>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35">
      <c r="A568" s="34">
        <f t="shared" si="368"/>
        <v>1</v>
      </c>
      <c r="B568" s="34">
        <f t="shared" si="369"/>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35">
      <c r="A569" s="34">
        <f t="shared" si="368"/>
        <v>1</v>
      </c>
      <c r="B569" s="34">
        <f t="shared" si="369"/>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35">
      <c r="A570" s="34">
        <f t="shared" si="368"/>
        <v>1</v>
      </c>
      <c r="B570" s="34">
        <f t="shared" si="369"/>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35">
      <c r="A571" s="34">
        <f t="shared" si="368"/>
        <v>1</v>
      </c>
      <c r="B571" s="34">
        <f t="shared" si="369"/>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35">
      <c r="A572" s="34">
        <f t="shared" si="368"/>
        <v>1</v>
      </c>
      <c r="B572" s="34">
        <f t="shared" si="369"/>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35">
      <c r="A573" s="34">
        <f t="shared" si="368"/>
        <v>1</v>
      </c>
      <c r="B573" s="34">
        <f t="shared" si="369"/>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35">
      <c r="A574" s="34">
        <f t="shared" si="368"/>
        <v>1</v>
      </c>
      <c r="B574" s="34">
        <f t="shared" si="369"/>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35">
      <c r="A575" s="34">
        <f t="shared" si="368"/>
        <v>1</v>
      </c>
      <c r="B575" s="34">
        <f t="shared" si="369"/>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35">
      <c r="A576" s="34">
        <f t="shared" si="368"/>
        <v>1</v>
      </c>
      <c r="B576" s="34">
        <f t="shared" si="369"/>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35">
      <c r="A577" s="34">
        <f t="shared" si="368"/>
        <v>1</v>
      </c>
      <c r="B577" s="34">
        <f t="shared" si="369"/>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35">
      <c r="A578" s="34">
        <f t="shared" si="368"/>
        <v>1</v>
      </c>
      <c r="B578" s="34">
        <f t="shared" si="369"/>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35">
      <c r="A579" s="34">
        <f t="shared" si="368"/>
        <v>1</v>
      </c>
      <c r="B579" s="34">
        <f t="shared" si="369"/>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35">
      <c r="A580" s="34">
        <f t="shared" si="368"/>
        <v>1</v>
      </c>
      <c r="B580" s="34">
        <f t="shared" si="369"/>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35">
      <c r="A581" s="34">
        <f t="shared" si="368"/>
        <v>1</v>
      </c>
      <c r="B581" s="34">
        <f t="shared" si="369"/>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35">
      <c r="A582" s="34">
        <f t="shared" si="368"/>
        <v>1</v>
      </c>
      <c r="B582" s="34">
        <f t="shared" si="369"/>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35">
      <c r="A583" s="34">
        <f t="shared" si="368"/>
        <v>1</v>
      </c>
      <c r="B583" s="34">
        <f t="shared" si="369"/>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35">
      <c r="A584" s="34">
        <f t="shared" si="368"/>
        <v>1</v>
      </c>
      <c r="B584" s="34">
        <f t="shared" si="369"/>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35">
      <c r="A585" s="34">
        <f t="shared" si="368"/>
        <v>1</v>
      </c>
      <c r="B585" s="34">
        <f t="shared" si="369"/>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35">
      <c r="A586" s="34">
        <f t="shared" si="368"/>
        <v>1</v>
      </c>
      <c r="B586" s="34">
        <f t="shared" si="369"/>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35">
      <c r="A587" s="34">
        <f t="shared" si="368"/>
        <v>1</v>
      </c>
      <c r="B587" s="34">
        <f t="shared" si="369"/>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35">
      <c r="A588" s="34">
        <f t="shared" si="368"/>
        <v>1</v>
      </c>
      <c r="B588" s="34">
        <f t="shared" si="369"/>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35">
      <c r="A589" s="34">
        <f t="shared" si="368"/>
        <v>1</v>
      </c>
      <c r="B589" s="34">
        <f t="shared" si="369"/>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35">
      <c r="A590" s="34">
        <f t="shared" si="368"/>
        <v>1</v>
      </c>
      <c r="B590" s="34">
        <f t="shared" si="369"/>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35">
      <c r="A591" s="34">
        <f t="shared" si="368"/>
        <v>1</v>
      </c>
      <c r="B591" s="34">
        <f t="shared" si="369"/>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35">
      <c r="A592" s="34">
        <f t="shared" si="368"/>
        <v>1</v>
      </c>
      <c r="B592" s="34">
        <f t="shared" si="369"/>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35">
      <c r="A593" s="34">
        <f t="shared" si="368"/>
        <v>1</v>
      </c>
      <c r="B593" s="34">
        <f t="shared" si="369"/>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35">
      <c r="A594" s="34">
        <f t="shared" si="368"/>
        <v>1</v>
      </c>
      <c r="B594" s="34">
        <f t="shared" si="369"/>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35">
      <c r="A595" s="34">
        <f t="shared" si="368"/>
        <v>1</v>
      </c>
      <c r="B595" s="34">
        <f t="shared" si="369"/>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35">
      <c r="A596" s="34">
        <f t="shared" si="368"/>
        <v>1</v>
      </c>
      <c r="B596" s="34">
        <f t="shared" si="369"/>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35">
      <c r="A597" s="34">
        <f t="shared" si="368"/>
        <v>1</v>
      </c>
      <c r="B597" s="34">
        <f t="shared" si="369"/>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35">
      <c r="A598" s="34">
        <f t="shared" si="368"/>
        <v>1</v>
      </c>
      <c r="B598" s="34">
        <f t="shared" si="369"/>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35">
      <c r="A599" s="34">
        <f t="shared" si="368"/>
        <v>1</v>
      </c>
      <c r="B599" s="34">
        <f t="shared" si="369"/>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35">
      <c r="A600" s="34">
        <f t="shared" si="368"/>
        <v>1</v>
      </c>
      <c r="B600" s="34">
        <f t="shared" si="369"/>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35">
      <c r="A601" s="34">
        <f t="shared" si="368"/>
        <v>1</v>
      </c>
      <c r="B601" s="34">
        <f t="shared" si="369"/>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35">
      <c r="A602" s="34">
        <f t="shared" si="368"/>
        <v>1</v>
      </c>
      <c r="B602" s="34">
        <f t="shared" si="369"/>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35">
      <c r="A603" s="34">
        <f t="shared" si="368"/>
        <v>1</v>
      </c>
      <c r="B603" s="34">
        <f t="shared" si="369"/>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35">
      <c r="A604" s="34">
        <f t="shared" si="368"/>
        <v>1</v>
      </c>
      <c r="B604" s="34">
        <f t="shared" si="369"/>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35">
      <c r="A605" s="34">
        <f t="shared" si="368"/>
        <v>1</v>
      </c>
      <c r="B605" s="34">
        <f t="shared" si="369"/>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35">
      <c r="A606" s="34">
        <f t="shared" si="368"/>
        <v>1</v>
      </c>
      <c r="B606" s="34">
        <f t="shared" si="369"/>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35">
      <c r="A607" s="34">
        <f t="shared" ref="A607:A670" si="370">MONTH(C607)</f>
        <v>1</v>
      </c>
      <c r="B607" s="34">
        <f t="shared" ref="B607:B670" si="371">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35">
      <c r="A608" s="34">
        <f t="shared" si="370"/>
        <v>1</v>
      </c>
      <c r="B608" s="34">
        <f t="shared" si="371"/>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35">
      <c r="A609" s="34">
        <f t="shared" si="370"/>
        <v>1</v>
      </c>
      <c r="B609" s="34">
        <f t="shared" si="371"/>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35">
      <c r="A610" s="34">
        <f t="shared" si="370"/>
        <v>1</v>
      </c>
      <c r="B610" s="34">
        <f t="shared" si="371"/>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35">
      <c r="A611" s="34">
        <f t="shared" si="370"/>
        <v>1</v>
      </c>
      <c r="B611" s="34">
        <f t="shared" si="371"/>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35">
      <c r="A612" s="34">
        <f t="shared" si="370"/>
        <v>1</v>
      </c>
      <c r="B612" s="34">
        <f t="shared" si="371"/>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35">
      <c r="A613" s="34">
        <f t="shared" si="370"/>
        <v>1</v>
      </c>
      <c r="B613" s="34">
        <f t="shared" si="371"/>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35">
      <c r="A614" s="34">
        <f t="shared" si="370"/>
        <v>1</v>
      </c>
      <c r="B614" s="34">
        <f t="shared" si="371"/>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35">
      <c r="A615" s="34">
        <f t="shared" si="370"/>
        <v>1</v>
      </c>
      <c r="B615" s="34">
        <f t="shared" si="371"/>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35">
      <c r="A616" s="34">
        <f t="shared" si="370"/>
        <v>1</v>
      </c>
      <c r="B616" s="34">
        <f t="shared" si="371"/>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35">
      <c r="A617" s="34">
        <f t="shared" si="370"/>
        <v>1</v>
      </c>
      <c r="B617" s="34">
        <f t="shared" si="371"/>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35">
      <c r="A618" s="34">
        <f t="shared" si="370"/>
        <v>1</v>
      </c>
      <c r="B618" s="34">
        <f t="shared" si="371"/>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35">
      <c r="A619" s="34">
        <f t="shared" si="370"/>
        <v>1</v>
      </c>
      <c r="B619" s="34">
        <f t="shared" si="371"/>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35">
      <c r="A620" s="34">
        <f t="shared" si="370"/>
        <v>1</v>
      </c>
      <c r="B620" s="34">
        <f t="shared" si="371"/>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35">
      <c r="A621" s="34">
        <f t="shared" si="370"/>
        <v>1</v>
      </c>
      <c r="B621" s="34">
        <f t="shared" si="371"/>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35">
      <c r="A622" s="34">
        <f t="shared" si="370"/>
        <v>1</v>
      </c>
      <c r="B622" s="34">
        <f t="shared" si="371"/>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35">
      <c r="A623" s="34">
        <f t="shared" si="370"/>
        <v>1</v>
      </c>
      <c r="B623" s="34">
        <f t="shared" si="371"/>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35">
      <c r="A624" s="34">
        <f t="shared" si="370"/>
        <v>1</v>
      </c>
      <c r="B624" s="34">
        <f t="shared" si="371"/>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35">
      <c r="A625" s="34">
        <f t="shared" si="370"/>
        <v>1</v>
      </c>
      <c r="B625" s="34">
        <f t="shared" si="371"/>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35">
      <c r="A626" s="34">
        <f t="shared" si="370"/>
        <v>1</v>
      </c>
      <c r="B626" s="34">
        <f t="shared" si="371"/>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35">
      <c r="A627" s="34">
        <f t="shared" si="370"/>
        <v>1</v>
      </c>
      <c r="B627" s="34">
        <f t="shared" si="371"/>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35">
      <c r="A628" s="34">
        <f t="shared" si="370"/>
        <v>1</v>
      </c>
      <c r="B628" s="34">
        <f t="shared" si="371"/>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35">
      <c r="A629" s="34">
        <f t="shared" si="370"/>
        <v>1</v>
      </c>
      <c r="B629" s="34">
        <f t="shared" si="371"/>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35">
      <c r="A630" s="34">
        <f t="shared" si="370"/>
        <v>1</v>
      </c>
      <c r="B630" s="34">
        <f t="shared" si="371"/>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35">
      <c r="A631" s="34">
        <f t="shared" si="370"/>
        <v>1</v>
      </c>
      <c r="B631" s="34">
        <f t="shared" si="371"/>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35">
      <c r="A632" s="34">
        <f t="shared" si="370"/>
        <v>1</v>
      </c>
      <c r="B632" s="34">
        <f t="shared" si="371"/>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35">
      <c r="A633" s="34">
        <f t="shared" si="370"/>
        <v>1</v>
      </c>
      <c r="B633" s="34">
        <f t="shared" si="371"/>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35">
      <c r="A634" s="34">
        <f t="shared" si="370"/>
        <v>1</v>
      </c>
      <c r="B634" s="34">
        <f t="shared" si="371"/>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35">
      <c r="A635" s="34">
        <f t="shared" si="370"/>
        <v>1</v>
      </c>
      <c r="B635" s="34">
        <f t="shared" si="371"/>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35">
      <c r="A636" s="34">
        <f t="shared" si="370"/>
        <v>1</v>
      </c>
      <c r="B636" s="34">
        <f t="shared" si="371"/>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35">
      <c r="A637" s="34">
        <f t="shared" si="370"/>
        <v>1</v>
      </c>
      <c r="B637" s="34">
        <f t="shared" si="371"/>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35">
      <c r="A638" s="34">
        <f t="shared" si="370"/>
        <v>1</v>
      </c>
      <c r="B638" s="34">
        <f t="shared" si="371"/>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35">
      <c r="A639" s="34">
        <f t="shared" si="370"/>
        <v>1</v>
      </c>
      <c r="B639" s="34">
        <f t="shared" si="371"/>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35">
      <c r="A640" s="34">
        <f t="shared" si="370"/>
        <v>1</v>
      </c>
      <c r="B640" s="34">
        <f t="shared" si="371"/>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35">
      <c r="A641" s="34">
        <f t="shared" si="370"/>
        <v>1</v>
      </c>
      <c r="B641" s="34">
        <f t="shared" si="371"/>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35">
      <c r="A642" s="34">
        <f t="shared" si="370"/>
        <v>1</v>
      </c>
      <c r="B642" s="34">
        <f t="shared" si="371"/>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35">
      <c r="A643" s="34">
        <f t="shared" si="370"/>
        <v>1</v>
      </c>
      <c r="B643" s="34">
        <f t="shared" si="371"/>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35">
      <c r="A644" s="34">
        <f t="shared" si="370"/>
        <v>1</v>
      </c>
      <c r="B644" s="34">
        <f t="shared" si="371"/>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35">
      <c r="A645" s="34">
        <f t="shared" si="370"/>
        <v>1</v>
      </c>
      <c r="B645" s="34">
        <f t="shared" si="371"/>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35">
      <c r="A646" s="34">
        <f t="shared" si="370"/>
        <v>1</v>
      </c>
      <c r="B646" s="34">
        <f t="shared" si="371"/>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35">
      <c r="A647" s="34">
        <f t="shared" si="370"/>
        <v>1</v>
      </c>
      <c r="B647" s="34">
        <f t="shared" si="371"/>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35">
      <c r="A648" s="34">
        <f t="shared" si="370"/>
        <v>1</v>
      </c>
      <c r="B648" s="34">
        <f t="shared" si="371"/>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35">
      <c r="A649" s="34">
        <f t="shared" si="370"/>
        <v>1</v>
      </c>
      <c r="B649" s="34">
        <f t="shared" si="371"/>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35">
      <c r="A650" s="34">
        <f t="shared" si="370"/>
        <v>1</v>
      </c>
      <c r="B650" s="34">
        <f t="shared" si="371"/>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35">
      <c r="A651" s="34">
        <f t="shared" si="370"/>
        <v>1</v>
      </c>
      <c r="B651" s="34">
        <f t="shared" si="371"/>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35">
      <c r="A652" s="34">
        <f t="shared" si="370"/>
        <v>1</v>
      </c>
      <c r="B652" s="34">
        <f t="shared" si="371"/>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35">
      <c r="A653" s="34">
        <f t="shared" si="370"/>
        <v>1</v>
      </c>
      <c r="B653" s="34">
        <f t="shared" si="371"/>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35">
      <c r="A654" s="34">
        <f t="shared" si="370"/>
        <v>1</v>
      </c>
      <c r="B654" s="34">
        <f t="shared" si="371"/>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35">
      <c r="A655" s="34">
        <f t="shared" si="370"/>
        <v>1</v>
      </c>
      <c r="B655" s="34">
        <f t="shared" si="371"/>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35">
      <c r="A656" s="34">
        <f t="shared" si="370"/>
        <v>1</v>
      </c>
      <c r="B656" s="34">
        <f t="shared" si="371"/>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35">
      <c r="A657" s="34">
        <f t="shared" si="370"/>
        <v>1</v>
      </c>
      <c r="B657" s="34">
        <f t="shared" si="371"/>
        <v>1900</v>
      </c>
      <c r="AN657" s="86"/>
      <c r="AR657" s="86"/>
      <c r="AV657" s="86"/>
      <c r="AZ657" s="86"/>
      <c r="DK657" s="91"/>
      <c r="DO657" s="91"/>
      <c r="DS657" s="91"/>
      <c r="DW657" s="91"/>
      <c r="EA657" s="91"/>
      <c r="EE657" s="91"/>
      <c r="EI657" s="91"/>
      <c r="EM657" s="91"/>
      <c r="EQ657" s="91"/>
      <c r="EU657" s="91"/>
    </row>
    <row r="658" spans="1:151" x14ac:dyDescent="0.35">
      <c r="A658" s="34">
        <f t="shared" si="370"/>
        <v>1</v>
      </c>
      <c r="B658" s="34">
        <f t="shared" si="371"/>
        <v>1900</v>
      </c>
      <c r="AN658" s="86"/>
      <c r="AR658" s="86"/>
      <c r="AV658" s="86"/>
      <c r="AZ658" s="86"/>
      <c r="DK658" s="91"/>
      <c r="DO658" s="91"/>
      <c r="DS658" s="91"/>
      <c r="DW658" s="91"/>
      <c r="EA658" s="91"/>
      <c r="EE658" s="91"/>
      <c r="EI658" s="91"/>
      <c r="EM658" s="91"/>
      <c r="EQ658" s="91"/>
      <c r="EU658" s="91"/>
    </row>
    <row r="659" spans="1:151" x14ac:dyDescent="0.35">
      <c r="A659" s="34">
        <f t="shared" si="370"/>
        <v>1</v>
      </c>
      <c r="B659" s="34">
        <f t="shared" si="371"/>
        <v>1900</v>
      </c>
      <c r="AN659" s="86"/>
      <c r="AR659" s="86"/>
      <c r="AV659" s="86"/>
      <c r="AZ659" s="86"/>
      <c r="DK659" s="91"/>
      <c r="DO659" s="91"/>
      <c r="DS659" s="91"/>
      <c r="DW659" s="91"/>
      <c r="EA659" s="91"/>
      <c r="EE659" s="91"/>
      <c r="EI659" s="91"/>
      <c r="EM659" s="91"/>
      <c r="EQ659" s="91"/>
      <c r="EU659" s="91"/>
    </row>
    <row r="660" spans="1:151" x14ac:dyDescent="0.35">
      <c r="A660" s="34">
        <f t="shared" si="370"/>
        <v>1</v>
      </c>
      <c r="B660" s="34">
        <f t="shared" si="371"/>
        <v>1900</v>
      </c>
      <c r="AN660" s="86"/>
      <c r="AR660" s="86"/>
      <c r="AV660" s="86"/>
      <c r="AZ660" s="86"/>
      <c r="DK660" s="91"/>
      <c r="DO660" s="91"/>
      <c r="DS660" s="91"/>
      <c r="DW660" s="91"/>
      <c r="EA660" s="91"/>
      <c r="EE660" s="91"/>
      <c r="EI660" s="91"/>
      <c r="EM660" s="91"/>
      <c r="EQ660" s="91"/>
      <c r="EU660" s="91"/>
    </row>
    <row r="661" spans="1:151" x14ac:dyDescent="0.35">
      <c r="A661" s="34">
        <f t="shared" si="370"/>
        <v>1</v>
      </c>
      <c r="B661" s="34">
        <f t="shared" si="371"/>
        <v>1900</v>
      </c>
      <c r="AN661" s="86"/>
      <c r="AR661" s="86"/>
      <c r="AV661" s="86"/>
      <c r="AZ661" s="86"/>
    </row>
    <row r="662" spans="1:151" x14ac:dyDescent="0.35">
      <c r="A662" s="34">
        <f t="shared" si="370"/>
        <v>1</v>
      </c>
      <c r="B662" s="34">
        <f t="shared" si="371"/>
        <v>1900</v>
      </c>
      <c r="AN662" s="86"/>
      <c r="AR662" s="86"/>
      <c r="AV662" s="86"/>
      <c r="AZ662" s="86"/>
    </row>
    <row r="663" spans="1:151" x14ac:dyDescent="0.35">
      <c r="A663" s="34">
        <f t="shared" si="370"/>
        <v>1</v>
      </c>
      <c r="B663" s="34">
        <f t="shared" si="371"/>
        <v>1900</v>
      </c>
      <c r="AN663" s="86"/>
      <c r="AR663" s="86"/>
      <c r="AV663" s="86"/>
      <c r="AZ663" s="86"/>
    </row>
    <row r="664" spans="1:151" x14ac:dyDescent="0.35">
      <c r="A664" s="34">
        <f t="shared" si="370"/>
        <v>1</v>
      </c>
      <c r="B664" s="34">
        <f t="shared" si="371"/>
        <v>1900</v>
      </c>
      <c r="AN664" s="86"/>
      <c r="AR664" s="86"/>
      <c r="AV664" s="86"/>
      <c r="AZ664" s="86"/>
    </row>
    <row r="665" spans="1:151" x14ac:dyDescent="0.35">
      <c r="A665" s="34">
        <f t="shared" si="370"/>
        <v>1</v>
      </c>
      <c r="B665" s="34">
        <f t="shared" si="371"/>
        <v>1900</v>
      </c>
      <c r="AN665" s="86"/>
      <c r="AR665" s="86"/>
      <c r="AV665" s="86"/>
      <c r="AZ665" s="86"/>
    </row>
    <row r="666" spans="1:151" x14ac:dyDescent="0.35">
      <c r="A666" s="34">
        <f t="shared" si="370"/>
        <v>1</v>
      </c>
      <c r="B666" s="34">
        <f t="shared" si="371"/>
        <v>1900</v>
      </c>
      <c r="AN666" s="86"/>
      <c r="AR666" s="86"/>
      <c r="AV666" s="86"/>
      <c r="AZ666" s="86"/>
    </row>
    <row r="667" spans="1:151" x14ac:dyDescent="0.35">
      <c r="A667" s="34">
        <f t="shared" si="370"/>
        <v>1</v>
      </c>
      <c r="B667" s="34">
        <f t="shared" si="371"/>
        <v>1900</v>
      </c>
      <c r="AN667" s="86"/>
      <c r="AR667" s="86"/>
      <c r="AV667" s="86"/>
      <c r="AZ667" s="86"/>
    </row>
    <row r="668" spans="1:151" x14ac:dyDescent="0.35">
      <c r="A668" s="34">
        <f t="shared" si="370"/>
        <v>1</v>
      </c>
      <c r="B668" s="34">
        <f t="shared" si="371"/>
        <v>1900</v>
      </c>
      <c r="AN668" s="86"/>
      <c r="AR668" s="86"/>
      <c r="AV668" s="86"/>
      <c r="AZ668" s="86"/>
    </row>
    <row r="669" spans="1:151" x14ac:dyDescent="0.35">
      <c r="A669" s="34">
        <f t="shared" si="370"/>
        <v>1</v>
      </c>
      <c r="B669" s="34">
        <f t="shared" si="371"/>
        <v>1900</v>
      </c>
      <c r="AN669" s="86"/>
      <c r="AR669" s="86"/>
      <c r="AV669" s="86"/>
      <c r="AZ669" s="86"/>
    </row>
    <row r="670" spans="1:151" x14ac:dyDescent="0.35">
      <c r="A670" s="34">
        <f t="shared" si="370"/>
        <v>1</v>
      </c>
      <c r="B670" s="34">
        <f t="shared" si="371"/>
        <v>1900</v>
      </c>
      <c r="AN670" s="86"/>
      <c r="AR670" s="86"/>
      <c r="AV670" s="86"/>
      <c r="AZ670" s="86"/>
    </row>
    <row r="671" spans="1:151" x14ac:dyDescent="0.35">
      <c r="A671" s="34">
        <f t="shared" ref="A671:A702" si="372">MONTH(C671)</f>
        <v>1</v>
      </c>
      <c r="B671" s="34">
        <f t="shared" ref="B671:B702" si="373">YEAR(C671)</f>
        <v>1900</v>
      </c>
      <c r="AN671" s="86"/>
      <c r="AR671" s="86"/>
      <c r="AV671" s="86"/>
      <c r="AZ671" s="86"/>
    </row>
    <row r="672" spans="1:151" x14ac:dyDescent="0.35">
      <c r="A672" s="34">
        <f t="shared" si="372"/>
        <v>1</v>
      </c>
      <c r="B672" s="34">
        <f t="shared" si="373"/>
        <v>1900</v>
      </c>
      <c r="AN672" s="86"/>
      <c r="AR672" s="86"/>
      <c r="AV672" s="86"/>
      <c r="AZ672" s="86"/>
    </row>
    <row r="673" spans="1:52" x14ac:dyDescent="0.35">
      <c r="A673" s="34">
        <f t="shared" si="372"/>
        <v>1</v>
      </c>
      <c r="B673" s="34">
        <f t="shared" si="373"/>
        <v>1900</v>
      </c>
      <c r="AN673" s="86"/>
      <c r="AR673" s="86"/>
      <c r="AV673" s="86"/>
      <c r="AZ673" s="86"/>
    </row>
    <row r="674" spans="1:52" x14ac:dyDescent="0.35">
      <c r="A674" s="34">
        <f t="shared" si="372"/>
        <v>1</v>
      </c>
      <c r="B674" s="34">
        <f t="shared" si="373"/>
        <v>1900</v>
      </c>
      <c r="AN674" s="86"/>
      <c r="AR674" s="86"/>
      <c r="AV674" s="86"/>
      <c r="AZ674" s="86"/>
    </row>
    <row r="675" spans="1:52" x14ac:dyDescent="0.35">
      <c r="A675" s="34">
        <f t="shared" si="372"/>
        <v>1</v>
      </c>
      <c r="B675" s="34">
        <f t="shared" si="373"/>
        <v>1900</v>
      </c>
      <c r="AN675" s="86"/>
      <c r="AR675" s="86"/>
      <c r="AV675" s="86"/>
      <c r="AZ675" s="86"/>
    </row>
    <row r="676" spans="1:52" x14ac:dyDescent="0.35">
      <c r="A676" s="34">
        <f t="shared" si="372"/>
        <v>1</v>
      </c>
      <c r="B676" s="34">
        <f t="shared" si="373"/>
        <v>1900</v>
      </c>
      <c r="AN676" s="86"/>
      <c r="AR676" s="86"/>
      <c r="AV676" s="86"/>
      <c r="AZ676" s="86"/>
    </row>
    <row r="677" spans="1:52" x14ac:dyDescent="0.35">
      <c r="A677" s="34">
        <f t="shared" si="372"/>
        <v>1</v>
      </c>
      <c r="B677" s="34">
        <f t="shared" si="373"/>
        <v>1900</v>
      </c>
      <c r="AN677" s="86"/>
      <c r="AR677" s="86"/>
      <c r="AV677" s="86"/>
      <c r="AZ677" s="86"/>
    </row>
    <row r="678" spans="1:52" x14ac:dyDescent="0.35">
      <c r="A678" s="34">
        <f t="shared" si="372"/>
        <v>1</v>
      </c>
      <c r="B678" s="34">
        <f t="shared" si="373"/>
        <v>1900</v>
      </c>
      <c r="AN678" s="86"/>
      <c r="AR678" s="86"/>
      <c r="AV678" s="86"/>
      <c r="AZ678" s="86"/>
    </row>
    <row r="679" spans="1:52" x14ac:dyDescent="0.35">
      <c r="A679" s="34">
        <f t="shared" si="372"/>
        <v>1</v>
      </c>
      <c r="B679" s="34">
        <f t="shared" si="373"/>
        <v>1900</v>
      </c>
      <c r="AN679" s="86"/>
      <c r="AR679" s="86"/>
      <c r="AV679" s="86"/>
      <c r="AZ679" s="86"/>
    </row>
    <row r="680" spans="1:52" x14ac:dyDescent="0.35">
      <c r="A680" s="34">
        <f t="shared" si="372"/>
        <v>1</v>
      </c>
      <c r="B680" s="34">
        <f t="shared" si="373"/>
        <v>1900</v>
      </c>
      <c r="AN680" s="86"/>
      <c r="AR680" s="86"/>
      <c r="AV680" s="86"/>
      <c r="AZ680" s="86"/>
    </row>
    <row r="681" spans="1:52" x14ac:dyDescent="0.35">
      <c r="A681" s="34">
        <f t="shared" si="372"/>
        <v>1</v>
      </c>
      <c r="B681" s="34">
        <f t="shared" si="373"/>
        <v>1900</v>
      </c>
      <c r="AN681" s="86"/>
      <c r="AR681" s="86"/>
      <c r="AV681" s="86"/>
      <c r="AZ681" s="86"/>
    </row>
    <row r="682" spans="1:52" x14ac:dyDescent="0.35">
      <c r="A682" s="34">
        <f t="shared" si="372"/>
        <v>1</v>
      </c>
      <c r="B682" s="34">
        <f t="shared" si="373"/>
        <v>1900</v>
      </c>
      <c r="AN682" s="86"/>
      <c r="AR682" s="86"/>
      <c r="AV682" s="86"/>
      <c r="AZ682" s="86"/>
    </row>
    <row r="683" spans="1:52" x14ac:dyDescent="0.35">
      <c r="A683" s="34">
        <f t="shared" si="372"/>
        <v>1</v>
      </c>
      <c r="B683" s="34">
        <f t="shared" si="373"/>
        <v>1900</v>
      </c>
      <c r="AN683" s="86"/>
      <c r="AR683" s="86"/>
      <c r="AV683" s="86"/>
      <c r="AZ683" s="86"/>
    </row>
    <row r="684" spans="1:52" x14ac:dyDescent="0.35">
      <c r="A684" s="34">
        <f t="shared" si="372"/>
        <v>1</v>
      </c>
      <c r="B684" s="34">
        <f t="shared" si="373"/>
        <v>1900</v>
      </c>
      <c r="AN684" s="86"/>
      <c r="AR684" s="86"/>
      <c r="AV684" s="86"/>
      <c r="AZ684" s="86"/>
    </row>
    <row r="685" spans="1:52" x14ac:dyDescent="0.35">
      <c r="A685" s="34">
        <f t="shared" si="372"/>
        <v>1</v>
      </c>
      <c r="B685" s="34">
        <f t="shared" si="373"/>
        <v>1900</v>
      </c>
      <c r="AN685" s="86"/>
      <c r="AR685" s="86"/>
      <c r="AV685" s="86"/>
      <c r="AZ685" s="86"/>
    </row>
    <row r="686" spans="1:52" x14ac:dyDescent="0.35">
      <c r="A686" s="34">
        <f t="shared" si="372"/>
        <v>1</v>
      </c>
      <c r="B686" s="34">
        <f t="shared" si="373"/>
        <v>1900</v>
      </c>
      <c r="AN686" s="86"/>
      <c r="AR686" s="86"/>
      <c r="AV686" s="86"/>
      <c r="AZ686" s="86"/>
    </row>
    <row r="687" spans="1:52" x14ac:dyDescent="0.35">
      <c r="A687" s="34">
        <f t="shared" si="372"/>
        <v>1</v>
      </c>
      <c r="B687" s="34">
        <f t="shared" si="373"/>
        <v>1900</v>
      </c>
      <c r="AN687" s="86"/>
      <c r="AR687" s="86"/>
      <c r="AV687" s="86"/>
      <c r="AZ687" s="86"/>
    </row>
    <row r="688" spans="1:52" x14ac:dyDescent="0.35">
      <c r="A688" s="34">
        <f t="shared" si="372"/>
        <v>1</v>
      </c>
      <c r="B688" s="34">
        <f t="shared" si="373"/>
        <v>1900</v>
      </c>
      <c r="AN688" s="86"/>
      <c r="AR688" s="86"/>
      <c r="AV688" s="86"/>
      <c r="AZ688" s="86"/>
    </row>
    <row r="689" spans="1:52" x14ac:dyDescent="0.35">
      <c r="A689" s="34">
        <f t="shared" si="372"/>
        <v>1</v>
      </c>
      <c r="B689" s="34">
        <f t="shared" si="373"/>
        <v>1900</v>
      </c>
      <c r="AN689" s="86"/>
      <c r="AR689" s="86"/>
      <c r="AV689" s="86"/>
      <c r="AZ689" s="86"/>
    </row>
    <row r="690" spans="1:52" x14ac:dyDescent="0.35">
      <c r="A690" s="34">
        <f t="shared" si="372"/>
        <v>1</v>
      </c>
      <c r="B690" s="34">
        <f t="shared" si="373"/>
        <v>1900</v>
      </c>
      <c r="AN690" s="86"/>
      <c r="AR690" s="86"/>
      <c r="AV690" s="86"/>
      <c r="AZ690" s="86"/>
    </row>
    <row r="691" spans="1:52" x14ac:dyDescent="0.35">
      <c r="A691" s="34">
        <f t="shared" si="372"/>
        <v>1</v>
      </c>
      <c r="B691" s="34">
        <f t="shared" si="373"/>
        <v>1900</v>
      </c>
      <c r="AN691" s="86"/>
      <c r="AR691" s="86"/>
      <c r="AV691" s="86"/>
      <c r="AZ691" s="86"/>
    </row>
    <row r="692" spans="1:52" x14ac:dyDescent="0.35">
      <c r="A692" s="34">
        <f t="shared" si="372"/>
        <v>1</v>
      </c>
      <c r="B692" s="34">
        <f t="shared" si="373"/>
        <v>1900</v>
      </c>
      <c r="AN692" s="86"/>
      <c r="AR692" s="86"/>
      <c r="AV692" s="86"/>
      <c r="AZ692" s="86"/>
    </row>
    <row r="693" spans="1:52" x14ac:dyDescent="0.35">
      <c r="A693" s="34">
        <f t="shared" si="372"/>
        <v>1</v>
      </c>
      <c r="B693" s="34">
        <f t="shared" si="373"/>
        <v>1900</v>
      </c>
      <c r="AN693" s="86"/>
      <c r="AR693" s="86"/>
      <c r="AV693" s="86"/>
      <c r="AZ693" s="86"/>
    </row>
    <row r="694" spans="1:52" x14ac:dyDescent="0.35">
      <c r="A694" s="34">
        <f t="shared" si="372"/>
        <v>1</v>
      </c>
      <c r="B694" s="34">
        <f t="shared" si="373"/>
        <v>1900</v>
      </c>
      <c r="AN694" s="86"/>
      <c r="AR694" s="86"/>
      <c r="AV694" s="86"/>
      <c r="AZ694" s="86"/>
    </row>
    <row r="695" spans="1:52" x14ac:dyDescent="0.35">
      <c r="A695" s="34">
        <f t="shared" si="372"/>
        <v>1</v>
      </c>
      <c r="B695" s="34">
        <f t="shared" si="373"/>
        <v>1900</v>
      </c>
      <c r="AN695" s="86"/>
      <c r="AR695" s="86"/>
      <c r="AV695" s="86"/>
      <c r="AZ695" s="86"/>
    </row>
    <row r="696" spans="1:52" x14ac:dyDescent="0.35">
      <c r="A696" s="34">
        <f t="shared" si="372"/>
        <v>1</v>
      </c>
      <c r="B696" s="34">
        <f t="shared" si="373"/>
        <v>1900</v>
      </c>
      <c r="AN696" s="86"/>
      <c r="AR696" s="86"/>
      <c r="AV696" s="86"/>
      <c r="AZ696" s="86"/>
    </row>
    <row r="697" spans="1:52" x14ac:dyDescent="0.35">
      <c r="A697" s="34">
        <f t="shared" si="372"/>
        <v>1</v>
      </c>
      <c r="B697" s="34">
        <f t="shared" si="373"/>
        <v>1900</v>
      </c>
      <c r="AN697" s="86"/>
      <c r="AR697" s="86"/>
      <c r="AV697" s="86"/>
      <c r="AZ697" s="86"/>
    </row>
    <row r="698" spans="1:52" x14ac:dyDescent="0.35">
      <c r="A698" s="34">
        <f t="shared" si="372"/>
        <v>1</v>
      </c>
      <c r="B698" s="34">
        <f t="shared" si="373"/>
        <v>1900</v>
      </c>
      <c r="AN698" s="86"/>
      <c r="AR698" s="86"/>
      <c r="AV698" s="86"/>
      <c r="AZ698" s="86"/>
    </row>
    <row r="699" spans="1:52" x14ac:dyDescent="0.35">
      <c r="A699" s="34">
        <f t="shared" si="372"/>
        <v>1</v>
      </c>
      <c r="B699" s="34">
        <f t="shared" si="373"/>
        <v>1900</v>
      </c>
      <c r="AN699" s="86"/>
      <c r="AR699" s="86"/>
      <c r="AV699" s="86"/>
      <c r="AZ699" s="86"/>
    </row>
    <row r="700" spans="1:52" x14ac:dyDescent="0.35">
      <c r="A700" s="34">
        <f t="shared" si="372"/>
        <v>1</v>
      </c>
      <c r="B700" s="34">
        <f t="shared" si="373"/>
        <v>1900</v>
      </c>
      <c r="AN700" s="86"/>
      <c r="AR700" s="86"/>
      <c r="AV700" s="86"/>
      <c r="AZ700" s="86"/>
    </row>
    <row r="701" spans="1:52" x14ac:dyDescent="0.35">
      <c r="A701" s="34">
        <f t="shared" si="372"/>
        <v>1</v>
      </c>
      <c r="B701" s="34">
        <f t="shared" si="373"/>
        <v>1900</v>
      </c>
    </row>
    <row r="702" spans="1:52" x14ac:dyDescent="0.35">
      <c r="A702" s="34">
        <f t="shared" si="372"/>
        <v>1</v>
      </c>
      <c r="B702" s="34">
        <f t="shared" si="373"/>
        <v>1900</v>
      </c>
    </row>
    <row r="703" spans="1:52" x14ac:dyDescent="0.35">
      <c r="A703" s="34">
        <f>MONTH(C703)</f>
        <v>1</v>
      </c>
      <c r="B703" s="34">
        <f>YEAR(C703)</f>
        <v>1900</v>
      </c>
    </row>
    <row r="704" spans="1:52" x14ac:dyDescent="0.35">
      <c r="A704" s="34">
        <f t="shared" ref="A704:A767" si="374">MONTH(C704)</f>
        <v>1</v>
      </c>
      <c r="B704" s="34">
        <f t="shared" ref="B704:B767" si="375">YEAR(C704)</f>
        <v>1900</v>
      </c>
    </row>
    <row r="705" spans="1:2" x14ac:dyDescent="0.35">
      <c r="A705" s="34">
        <f t="shared" si="374"/>
        <v>1</v>
      </c>
      <c r="B705" s="34">
        <f t="shared" si="375"/>
        <v>1900</v>
      </c>
    </row>
    <row r="706" spans="1:2" x14ac:dyDescent="0.35">
      <c r="A706" s="34">
        <f t="shared" si="374"/>
        <v>1</v>
      </c>
      <c r="B706" s="34">
        <f t="shared" si="375"/>
        <v>1900</v>
      </c>
    </row>
    <row r="707" spans="1:2" x14ac:dyDescent="0.35">
      <c r="A707" s="34">
        <f t="shared" si="374"/>
        <v>1</v>
      </c>
      <c r="B707" s="34">
        <f t="shared" si="375"/>
        <v>1900</v>
      </c>
    </row>
    <row r="708" spans="1:2" x14ac:dyDescent="0.35">
      <c r="A708" s="34">
        <f t="shared" si="374"/>
        <v>1</v>
      </c>
      <c r="B708" s="34">
        <f t="shared" si="375"/>
        <v>1900</v>
      </c>
    </row>
    <row r="709" spans="1:2" x14ac:dyDescent="0.35">
      <c r="A709" s="34">
        <f t="shared" si="374"/>
        <v>1</v>
      </c>
      <c r="B709" s="34">
        <f t="shared" si="375"/>
        <v>1900</v>
      </c>
    </row>
    <row r="710" spans="1:2" x14ac:dyDescent="0.35">
      <c r="A710" s="34">
        <f t="shared" si="374"/>
        <v>1</v>
      </c>
      <c r="B710" s="34">
        <f t="shared" si="375"/>
        <v>1900</v>
      </c>
    </row>
    <row r="711" spans="1:2" x14ac:dyDescent="0.35">
      <c r="A711" s="34">
        <f t="shared" si="374"/>
        <v>1</v>
      </c>
      <c r="B711" s="34">
        <f t="shared" si="375"/>
        <v>1900</v>
      </c>
    </row>
    <row r="712" spans="1:2" x14ac:dyDescent="0.35">
      <c r="A712" s="34">
        <f t="shared" si="374"/>
        <v>1</v>
      </c>
      <c r="B712" s="34">
        <f t="shared" si="375"/>
        <v>1900</v>
      </c>
    </row>
    <row r="713" spans="1:2" x14ac:dyDescent="0.35">
      <c r="A713" s="34">
        <f t="shared" si="374"/>
        <v>1</v>
      </c>
      <c r="B713" s="34">
        <f t="shared" si="375"/>
        <v>1900</v>
      </c>
    </row>
    <row r="714" spans="1:2" x14ac:dyDescent="0.35">
      <c r="A714" s="34">
        <f t="shared" si="374"/>
        <v>1</v>
      </c>
      <c r="B714" s="34">
        <f t="shared" si="375"/>
        <v>1900</v>
      </c>
    </row>
    <row r="715" spans="1:2" x14ac:dyDescent="0.35">
      <c r="A715" s="34">
        <f t="shared" si="374"/>
        <v>1</v>
      </c>
      <c r="B715" s="34">
        <f t="shared" si="375"/>
        <v>1900</v>
      </c>
    </row>
    <row r="716" spans="1:2" x14ac:dyDescent="0.35">
      <c r="A716" s="34">
        <f t="shared" si="374"/>
        <v>1</v>
      </c>
      <c r="B716" s="34">
        <f t="shared" si="375"/>
        <v>1900</v>
      </c>
    </row>
    <row r="717" spans="1:2" x14ac:dyDescent="0.35">
      <c r="A717" s="34">
        <f t="shared" si="374"/>
        <v>1</v>
      </c>
      <c r="B717" s="34">
        <f t="shared" si="375"/>
        <v>1900</v>
      </c>
    </row>
    <row r="718" spans="1:2" x14ac:dyDescent="0.35">
      <c r="A718" s="34">
        <f t="shared" si="374"/>
        <v>1</v>
      </c>
      <c r="B718" s="34">
        <f t="shared" si="375"/>
        <v>1900</v>
      </c>
    </row>
    <row r="719" spans="1:2" x14ac:dyDescent="0.35">
      <c r="A719" s="34">
        <f t="shared" si="374"/>
        <v>1</v>
      </c>
      <c r="B719" s="34">
        <f t="shared" si="375"/>
        <v>1900</v>
      </c>
    </row>
    <row r="720" spans="1:2" x14ac:dyDescent="0.35">
      <c r="A720" s="34">
        <f t="shared" si="374"/>
        <v>1</v>
      </c>
      <c r="B720" s="34">
        <f t="shared" si="375"/>
        <v>1900</v>
      </c>
    </row>
    <row r="721" spans="1:2" x14ac:dyDescent="0.35">
      <c r="A721" s="34">
        <f t="shared" si="374"/>
        <v>1</v>
      </c>
      <c r="B721" s="34">
        <f t="shared" si="375"/>
        <v>1900</v>
      </c>
    </row>
    <row r="722" spans="1:2" x14ac:dyDescent="0.35">
      <c r="A722" s="34">
        <f t="shared" si="374"/>
        <v>1</v>
      </c>
      <c r="B722" s="34">
        <f t="shared" si="375"/>
        <v>1900</v>
      </c>
    </row>
    <row r="723" spans="1:2" x14ac:dyDescent="0.35">
      <c r="A723" s="34">
        <f t="shared" si="374"/>
        <v>1</v>
      </c>
      <c r="B723" s="34">
        <f t="shared" si="375"/>
        <v>1900</v>
      </c>
    </row>
    <row r="724" spans="1:2" x14ac:dyDescent="0.35">
      <c r="A724" s="34">
        <f t="shared" si="374"/>
        <v>1</v>
      </c>
      <c r="B724" s="34">
        <f t="shared" si="375"/>
        <v>1900</v>
      </c>
    </row>
    <row r="725" spans="1:2" x14ac:dyDescent="0.35">
      <c r="A725" s="34">
        <f t="shared" si="374"/>
        <v>1</v>
      </c>
      <c r="B725" s="34">
        <f t="shared" si="375"/>
        <v>1900</v>
      </c>
    </row>
    <row r="726" spans="1:2" x14ac:dyDescent="0.35">
      <c r="A726" s="34">
        <f t="shared" si="374"/>
        <v>1</v>
      </c>
      <c r="B726" s="34">
        <f t="shared" si="375"/>
        <v>1900</v>
      </c>
    </row>
    <row r="727" spans="1:2" x14ac:dyDescent="0.35">
      <c r="A727" s="34">
        <f t="shared" si="374"/>
        <v>1</v>
      </c>
      <c r="B727" s="34">
        <f t="shared" si="375"/>
        <v>1900</v>
      </c>
    </row>
    <row r="728" spans="1:2" x14ac:dyDescent="0.35">
      <c r="A728" s="34">
        <f t="shared" si="374"/>
        <v>1</v>
      </c>
      <c r="B728" s="34">
        <f t="shared" si="375"/>
        <v>1900</v>
      </c>
    </row>
    <row r="729" spans="1:2" x14ac:dyDescent="0.35">
      <c r="A729" s="34">
        <f t="shared" si="374"/>
        <v>1</v>
      </c>
      <c r="B729" s="34">
        <f t="shared" si="375"/>
        <v>1900</v>
      </c>
    </row>
    <row r="730" spans="1:2" x14ac:dyDescent="0.35">
      <c r="A730" s="34">
        <f t="shared" si="374"/>
        <v>1</v>
      </c>
      <c r="B730" s="34">
        <f t="shared" si="375"/>
        <v>1900</v>
      </c>
    </row>
    <row r="731" spans="1:2" x14ac:dyDescent="0.35">
      <c r="A731" s="34">
        <f t="shared" si="374"/>
        <v>1</v>
      </c>
      <c r="B731" s="34">
        <f t="shared" si="375"/>
        <v>1900</v>
      </c>
    </row>
    <row r="732" spans="1:2" x14ac:dyDescent="0.35">
      <c r="A732" s="34">
        <f t="shared" si="374"/>
        <v>1</v>
      </c>
      <c r="B732" s="34">
        <f t="shared" si="375"/>
        <v>1900</v>
      </c>
    </row>
    <row r="733" spans="1:2" x14ac:dyDescent="0.35">
      <c r="A733" s="34">
        <f t="shared" si="374"/>
        <v>1</v>
      </c>
      <c r="B733" s="34">
        <f t="shared" si="375"/>
        <v>1900</v>
      </c>
    </row>
    <row r="734" spans="1:2" x14ac:dyDescent="0.35">
      <c r="A734" s="34">
        <f t="shared" si="374"/>
        <v>1</v>
      </c>
      <c r="B734" s="34">
        <f t="shared" si="375"/>
        <v>1900</v>
      </c>
    </row>
    <row r="735" spans="1:2" x14ac:dyDescent="0.35">
      <c r="A735" s="34">
        <f t="shared" si="374"/>
        <v>1</v>
      </c>
      <c r="B735" s="34">
        <f t="shared" si="375"/>
        <v>1900</v>
      </c>
    </row>
    <row r="736" spans="1:2" x14ac:dyDescent="0.35">
      <c r="A736" s="34">
        <f t="shared" si="374"/>
        <v>1</v>
      </c>
      <c r="B736" s="34">
        <f t="shared" si="375"/>
        <v>1900</v>
      </c>
    </row>
    <row r="737" spans="1:2" x14ac:dyDescent="0.35">
      <c r="A737" s="34">
        <f t="shared" si="374"/>
        <v>1</v>
      </c>
      <c r="B737" s="34">
        <f t="shared" si="375"/>
        <v>1900</v>
      </c>
    </row>
    <row r="738" spans="1:2" x14ac:dyDescent="0.35">
      <c r="A738" s="34">
        <f t="shared" si="374"/>
        <v>1</v>
      </c>
      <c r="B738" s="34">
        <f t="shared" si="375"/>
        <v>1900</v>
      </c>
    </row>
    <row r="739" spans="1:2" x14ac:dyDescent="0.35">
      <c r="A739" s="34">
        <f t="shared" si="374"/>
        <v>1</v>
      </c>
      <c r="B739" s="34">
        <f t="shared" si="375"/>
        <v>1900</v>
      </c>
    </row>
    <row r="740" spans="1:2" x14ac:dyDescent="0.35">
      <c r="A740" s="34">
        <f t="shared" si="374"/>
        <v>1</v>
      </c>
      <c r="B740" s="34">
        <f t="shared" si="375"/>
        <v>1900</v>
      </c>
    </row>
    <row r="741" spans="1:2" x14ac:dyDescent="0.35">
      <c r="A741" s="34">
        <f t="shared" si="374"/>
        <v>1</v>
      </c>
      <c r="B741" s="34">
        <f t="shared" si="375"/>
        <v>1900</v>
      </c>
    </row>
    <row r="742" spans="1:2" x14ac:dyDescent="0.35">
      <c r="A742" s="34">
        <f t="shared" si="374"/>
        <v>1</v>
      </c>
      <c r="B742" s="34">
        <f t="shared" si="375"/>
        <v>1900</v>
      </c>
    </row>
    <row r="743" spans="1:2" x14ac:dyDescent="0.35">
      <c r="A743" s="34">
        <f t="shared" si="374"/>
        <v>1</v>
      </c>
      <c r="B743" s="34">
        <f t="shared" si="375"/>
        <v>1900</v>
      </c>
    </row>
    <row r="744" spans="1:2" x14ac:dyDescent="0.35">
      <c r="A744" s="34">
        <f t="shared" si="374"/>
        <v>1</v>
      </c>
      <c r="B744" s="34">
        <f t="shared" si="375"/>
        <v>1900</v>
      </c>
    </row>
    <row r="745" spans="1:2" x14ac:dyDescent="0.35">
      <c r="A745" s="34">
        <f t="shared" si="374"/>
        <v>1</v>
      </c>
      <c r="B745" s="34">
        <f t="shared" si="375"/>
        <v>1900</v>
      </c>
    </row>
    <row r="746" spans="1:2" x14ac:dyDescent="0.35">
      <c r="A746" s="34">
        <f t="shared" si="374"/>
        <v>1</v>
      </c>
      <c r="B746" s="34">
        <f t="shared" si="375"/>
        <v>1900</v>
      </c>
    </row>
    <row r="747" spans="1:2" x14ac:dyDescent="0.35">
      <c r="A747" s="34">
        <f t="shared" si="374"/>
        <v>1</v>
      </c>
      <c r="B747" s="34">
        <f t="shared" si="375"/>
        <v>1900</v>
      </c>
    </row>
    <row r="748" spans="1:2" x14ac:dyDescent="0.35">
      <c r="A748" s="34">
        <f t="shared" si="374"/>
        <v>1</v>
      </c>
      <c r="B748" s="34">
        <f t="shared" si="375"/>
        <v>1900</v>
      </c>
    </row>
    <row r="749" spans="1:2" x14ac:dyDescent="0.35">
      <c r="A749" s="34">
        <f t="shared" si="374"/>
        <v>1</v>
      </c>
      <c r="B749" s="34">
        <f t="shared" si="375"/>
        <v>1900</v>
      </c>
    </row>
    <row r="750" spans="1:2" x14ac:dyDescent="0.35">
      <c r="A750" s="34">
        <f t="shared" si="374"/>
        <v>1</v>
      </c>
      <c r="B750" s="34">
        <f t="shared" si="375"/>
        <v>1900</v>
      </c>
    </row>
    <row r="751" spans="1:2" x14ac:dyDescent="0.35">
      <c r="A751" s="34">
        <f t="shared" si="374"/>
        <v>1</v>
      </c>
      <c r="B751" s="34">
        <f t="shared" si="375"/>
        <v>1900</v>
      </c>
    </row>
    <row r="752" spans="1:2" x14ac:dyDescent="0.35">
      <c r="A752" s="34">
        <f t="shared" si="374"/>
        <v>1</v>
      </c>
      <c r="B752" s="34">
        <f t="shared" si="375"/>
        <v>1900</v>
      </c>
    </row>
    <row r="753" spans="1:2" x14ac:dyDescent="0.35">
      <c r="A753" s="34">
        <f t="shared" si="374"/>
        <v>1</v>
      </c>
      <c r="B753" s="34">
        <f t="shared" si="375"/>
        <v>1900</v>
      </c>
    </row>
    <row r="754" spans="1:2" x14ac:dyDescent="0.35">
      <c r="A754" s="34">
        <f t="shared" si="374"/>
        <v>1</v>
      </c>
      <c r="B754" s="34">
        <f t="shared" si="375"/>
        <v>1900</v>
      </c>
    </row>
    <row r="755" spans="1:2" x14ac:dyDescent="0.35">
      <c r="A755" s="34">
        <f t="shared" si="374"/>
        <v>1</v>
      </c>
      <c r="B755" s="34">
        <f t="shared" si="375"/>
        <v>1900</v>
      </c>
    </row>
    <row r="756" spans="1:2" x14ac:dyDescent="0.35">
      <c r="A756" s="34">
        <f t="shared" si="374"/>
        <v>1</v>
      </c>
      <c r="B756" s="34">
        <f t="shared" si="375"/>
        <v>1900</v>
      </c>
    </row>
    <row r="757" spans="1:2" x14ac:dyDescent="0.35">
      <c r="A757" s="34">
        <f t="shared" si="374"/>
        <v>1</v>
      </c>
      <c r="B757" s="34">
        <f t="shared" si="375"/>
        <v>1900</v>
      </c>
    </row>
    <row r="758" spans="1:2" x14ac:dyDescent="0.35">
      <c r="A758" s="34">
        <f t="shared" si="374"/>
        <v>1</v>
      </c>
      <c r="B758" s="34">
        <f t="shared" si="375"/>
        <v>1900</v>
      </c>
    </row>
    <row r="759" spans="1:2" x14ac:dyDescent="0.35">
      <c r="A759" s="34">
        <f t="shared" si="374"/>
        <v>1</v>
      </c>
      <c r="B759" s="34">
        <f t="shared" si="375"/>
        <v>1900</v>
      </c>
    </row>
    <row r="760" spans="1:2" x14ac:dyDescent="0.35">
      <c r="A760" s="34">
        <f t="shared" si="374"/>
        <v>1</v>
      </c>
      <c r="B760" s="34">
        <f t="shared" si="375"/>
        <v>1900</v>
      </c>
    </row>
    <row r="761" spans="1:2" x14ac:dyDescent="0.35">
      <c r="A761" s="34">
        <f t="shared" si="374"/>
        <v>1</v>
      </c>
      <c r="B761" s="34">
        <f t="shared" si="375"/>
        <v>1900</v>
      </c>
    </row>
    <row r="762" spans="1:2" x14ac:dyDescent="0.35">
      <c r="A762" s="34">
        <f t="shared" si="374"/>
        <v>1</v>
      </c>
      <c r="B762" s="34">
        <f t="shared" si="375"/>
        <v>1900</v>
      </c>
    </row>
    <row r="763" spans="1:2" x14ac:dyDescent="0.35">
      <c r="A763" s="34">
        <f t="shared" si="374"/>
        <v>1</v>
      </c>
      <c r="B763" s="34">
        <f t="shared" si="375"/>
        <v>1900</v>
      </c>
    </row>
    <row r="764" spans="1:2" x14ac:dyDescent="0.35">
      <c r="A764" s="34">
        <f t="shared" si="374"/>
        <v>1</v>
      </c>
      <c r="B764" s="34">
        <f t="shared" si="375"/>
        <v>1900</v>
      </c>
    </row>
    <row r="765" spans="1:2" x14ac:dyDescent="0.35">
      <c r="A765" s="34">
        <f t="shared" si="374"/>
        <v>1</v>
      </c>
      <c r="B765" s="34">
        <f t="shared" si="375"/>
        <v>1900</v>
      </c>
    </row>
    <row r="766" spans="1:2" x14ac:dyDescent="0.35">
      <c r="A766" s="34">
        <f t="shared" si="374"/>
        <v>1</v>
      </c>
      <c r="B766" s="34">
        <f t="shared" si="375"/>
        <v>1900</v>
      </c>
    </row>
    <row r="767" spans="1:2" x14ac:dyDescent="0.35">
      <c r="A767" s="34">
        <f t="shared" si="374"/>
        <v>1</v>
      </c>
      <c r="B767" s="34">
        <f t="shared" si="375"/>
        <v>1900</v>
      </c>
    </row>
    <row r="768" spans="1:2" x14ac:dyDescent="0.35">
      <c r="A768" s="34">
        <f t="shared" ref="A768:A831" si="376">MONTH(C768)</f>
        <v>1</v>
      </c>
      <c r="B768" s="34">
        <f t="shared" ref="B768:B831" si="377">YEAR(C768)</f>
        <v>1900</v>
      </c>
    </row>
    <row r="769" spans="1:2" x14ac:dyDescent="0.35">
      <c r="A769" s="34">
        <f t="shared" si="376"/>
        <v>1</v>
      </c>
      <c r="B769" s="34">
        <f t="shared" si="377"/>
        <v>1900</v>
      </c>
    </row>
    <row r="770" spans="1:2" x14ac:dyDescent="0.35">
      <c r="A770" s="34">
        <f t="shared" si="376"/>
        <v>1</v>
      </c>
      <c r="B770" s="34">
        <f t="shared" si="377"/>
        <v>1900</v>
      </c>
    </row>
    <row r="771" spans="1:2" x14ac:dyDescent="0.35">
      <c r="A771" s="34">
        <f t="shared" si="376"/>
        <v>1</v>
      </c>
      <c r="B771" s="34">
        <f t="shared" si="377"/>
        <v>1900</v>
      </c>
    </row>
    <row r="772" spans="1:2" x14ac:dyDescent="0.35">
      <c r="A772" s="34">
        <f t="shared" si="376"/>
        <v>1</v>
      </c>
      <c r="B772" s="34">
        <f t="shared" si="377"/>
        <v>1900</v>
      </c>
    </row>
    <row r="773" spans="1:2" x14ac:dyDescent="0.35">
      <c r="A773" s="34">
        <f t="shared" si="376"/>
        <v>1</v>
      </c>
      <c r="B773" s="34">
        <f t="shared" si="377"/>
        <v>1900</v>
      </c>
    </row>
    <row r="774" spans="1:2" x14ac:dyDescent="0.35">
      <c r="A774" s="34">
        <f t="shared" si="376"/>
        <v>1</v>
      </c>
      <c r="B774" s="34">
        <f t="shared" si="377"/>
        <v>1900</v>
      </c>
    </row>
    <row r="775" spans="1:2" x14ac:dyDescent="0.35">
      <c r="A775" s="34">
        <f t="shared" si="376"/>
        <v>1</v>
      </c>
      <c r="B775" s="34">
        <f t="shared" si="377"/>
        <v>1900</v>
      </c>
    </row>
    <row r="776" spans="1:2" x14ac:dyDescent="0.35">
      <c r="A776" s="34">
        <f t="shared" si="376"/>
        <v>1</v>
      </c>
      <c r="B776" s="34">
        <f t="shared" si="377"/>
        <v>1900</v>
      </c>
    </row>
    <row r="777" spans="1:2" x14ac:dyDescent="0.35">
      <c r="A777" s="34">
        <f t="shared" si="376"/>
        <v>1</v>
      </c>
      <c r="B777" s="34">
        <f t="shared" si="377"/>
        <v>1900</v>
      </c>
    </row>
    <row r="778" spans="1:2" x14ac:dyDescent="0.35">
      <c r="A778" s="34">
        <f t="shared" si="376"/>
        <v>1</v>
      </c>
      <c r="B778" s="34">
        <f t="shared" si="377"/>
        <v>1900</v>
      </c>
    </row>
    <row r="779" spans="1:2" x14ac:dyDescent="0.35">
      <c r="A779" s="34">
        <f t="shared" si="376"/>
        <v>1</v>
      </c>
      <c r="B779" s="34">
        <f t="shared" si="377"/>
        <v>1900</v>
      </c>
    </row>
    <row r="780" spans="1:2" x14ac:dyDescent="0.35">
      <c r="A780" s="34">
        <f t="shared" si="376"/>
        <v>1</v>
      </c>
      <c r="B780" s="34">
        <f t="shared" si="377"/>
        <v>1900</v>
      </c>
    </row>
    <row r="781" spans="1:2" x14ac:dyDescent="0.35">
      <c r="A781" s="34">
        <f t="shared" si="376"/>
        <v>1</v>
      </c>
      <c r="B781" s="34">
        <f t="shared" si="377"/>
        <v>1900</v>
      </c>
    </row>
    <row r="782" spans="1:2" x14ac:dyDescent="0.35">
      <c r="A782" s="34">
        <f t="shared" si="376"/>
        <v>1</v>
      </c>
      <c r="B782" s="34">
        <f t="shared" si="377"/>
        <v>1900</v>
      </c>
    </row>
    <row r="783" spans="1:2" x14ac:dyDescent="0.35">
      <c r="A783" s="34">
        <f t="shared" si="376"/>
        <v>1</v>
      </c>
      <c r="B783" s="34">
        <f t="shared" si="377"/>
        <v>1900</v>
      </c>
    </row>
    <row r="784" spans="1:2" x14ac:dyDescent="0.35">
      <c r="A784" s="34">
        <f t="shared" si="376"/>
        <v>1</v>
      </c>
      <c r="B784" s="34">
        <f t="shared" si="377"/>
        <v>1900</v>
      </c>
    </row>
    <row r="785" spans="1:2" x14ac:dyDescent="0.35">
      <c r="A785" s="34">
        <f t="shared" si="376"/>
        <v>1</v>
      </c>
      <c r="B785" s="34">
        <f t="shared" si="377"/>
        <v>1900</v>
      </c>
    </row>
    <row r="786" spans="1:2" x14ac:dyDescent="0.35">
      <c r="A786" s="34">
        <f t="shared" si="376"/>
        <v>1</v>
      </c>
      <c r="B786" s="34">
        <f t="shared" si="377"/>
        <v>1900</v>
      </c>
    </row>
    <row r="787" spans="1:2" x14ac:dyDescent="0.35">
      <c r="A787" s="34">
        <f t="shared" si="376"/>
        <v>1</v>
      </c>
      <c r="B787" s="34">
        <f t="shared" si="377"/>
        <v>1900</v>
      </c>
    </row>
    <row r="788" spans="1:2" x14ac:dyDescent="0.35">
      <c r="A788" s="34">
        <f t="shared" si="376"/>
        <v>1</v>
      </c>
      <c r="B788" s="34">
        <f t="shared" si="377"/>
        <v>1900</v>
      </c>
    </row>
    <row r="789" spans="1:2" x14ac:dyDescent="0.35">
      <c r="A789" s="34">
        <f t="shared" si="376"/>
        <v>1</v>
      </c>
      <c r="B789" s="34">
        <f t="shared" si="377"/>
        <v>1900</v>
      </c>
    </row>
    <row r="790" spans="1:2" x14ac:dyDescent="0.35">
      <c r="A790" s="34">
        <f t="shared" si="376"/>
        <v>1</v>
      </c>
      <c r="B790" s="34">
        <f t="shared" si="377"/>
        <v>1900</v>
      </c>
    </row>
    <row r="791" spans="1:2" x14ac:dyDescent="0.35">
      <c r="A791" s="34">
        <f t="shared" si="376"/>
        <v>1</v>
      </c>
      <c r="B791" s="34">
        <f t="shared" si="377"/>
        <v>1900</v>
      </c>
    </row>
    <row r="792" spans="1:2" x14ac:dyDescent="0.35">
      <c r="A792" s="34">
        <f t="shared" si="376"/>
        <v>1</v>
      </c>
      <c r="B792" s="34">
        <f t="shared" si="377"/>
        <v>1900</v>
      </c>
    </row>
    <row r="793" spans="1:2" x14ac:dyDescent="0.35">
      <c r="A793" s="34">
        <f t="shared" si="376"/>
        <v>1</v>
      </c>
      <c r="B793" s="34">
        <f t="shared" si="377"/>
        <v>1900</v>
      </c>
    </row>
    <row r="794" spans="1:2" x14ac:dyDescent="0.35">
      <c r="A794" s="34">
        <f t="shared" si="376"/>
        <v>1</v>
      </c>
      <c r="B794" s="34">
        <f t="shared" si="377"/>
        <v>1900</v>
      </c>
    </row>
    <row r="795" spans="1:2" x14ac:dyDescent="0.35">
      <c r="A795" s="34">
        <f t="shared" si="376"/>
        <v>1</v>
      </c>
      <c r="B795" s="34">
        <f t="shared" si="377"/>
        <v>1900</v>
      </c>
    </row>
    <row r="796" spans="1:2" x14ac:dyDescent="0.35">
      <c r="A796" s="34">
        <f t="shared" si="376"/>
        <v>1</v>
      </c>
      <c r="B796" s="34">
        <f t="shared" si="377"/>
        <v>1900</v>
      </c>
    </row>
    <row r="797" spans="1:2" x14ac:dyDescent="0.35">
      <c r="A797" s="34">
        <f t="shared" si="376"/>
        <v>1</v>
      </c>
      <c r="B797" s="34">
        <f t="shared" si="377"/>
        <v>1900</v>
      </c>
    </row>
    <row r="798" spans="1:2" x14ac:dyDescent="0.35">
      <c r="A798" s="34">
        <f t="shared" si="376"/>
        <v>1</v>
      </c>
      <c r="B798" s="34">
        <f t="shared" si="377"/>
        <v>1900</v>
      </c>
    </row>
    <row r="799" spans="1:2" x14ac:dyDescent="0.35">
      <c r="A799" s="34">
        <f t="shared" si="376"/>
        <v>1</v>
      </c>
      <c r="B799" s="34">
        <f t="shared" si="377"/>
        <v>1900</v>
      </c>
    </row>
    <row r="800" spans="1:2" x14ac:dyDescent="0.35">
      <c r="A800" s="34">
        <f t="shared" si="376"/>
        <v>1</v>
      </c>
      <c r="B800" s="34">
        <f t="shared" si="377"/>
        <v>1900</v>
      </c>
    </row>
    <row r="801" spans="1:2" x14ac:dyDescent="0.35">
      <c r="A801" s="34">
        <f t="shared" si="376"/>
        <v>1</v>
      </c>
      <c r="B801" s="34">
        <f t="shared" si="377"/>
        <v>1900</v>
      </c>
    </row>
    <row r="802" spans="1:2" x14ac:dyDescent="0.35">
      <c r="A802" s="34">
        <f t="shared" si="376"/>
        <v>1</v>
      </c>
      <c r="B802" s="34">
        <f t="shared" si="377"/>
        <v>1900</v>
      </c>
    </row>
    <row r="803" spans="1:2" x14ac:dyDescent="0.35">
      <c r="A803" s="34">
        <f t="shared" si="376"/>
        <v>1</v>
      </c>
      <c r="B803" s="34">
        <f t="shared" si="377"/>
        <v>1900</v>
      </c>
    </row>
    <row r="804" spans="1:2" x14ac:dyDescent="0.35">
      <c r="A804" s="34">
        <f t="shared" si="376"/>
        <v>1</v>
      </c>
      <c r="B804" s="34">
        <f t="shared" si="377"/>
        <v>1900</v>
      </c>
    </row>
    <row r="805" spans="1:2" x14ac:dyDescent="0.35">
      <c r="A805" s="34">
        <f t="shared" si="376"/>
        <v>1</v>
      </c>
      <c r="B805" s="34">
        <f t="shared" si="377"/>
        <v>1900</v>
      </c>
    </row>
    <row r="806" spans="1:2" x14ac:dyDescent="0.35">
      <c r="A806" s="34">
        <f t="shared" si="376"/>
        <v>1</v>
      </c>
      <c r="B806" s="34">
        <f t="shared" si="377"/>
        <v>1900</v>
      </c>
    </row>
    <row r="807" spans="1:2" x14ac:dyDescent="0.35">
      <c r="A807" s="34">
        <f t="shared" si="376"/>
        <v>1</v>
      </c>
      <c r="B807" s="34">
        <f t="shared" si="377"/>
        <v>1900</v>
      </c>
    </row>
    <row r="808" spans="1:2" x14ac:dyDescent="0.35">
      <c r="A808" s="34">
        <f t="shared" si="376"/>
        <v>1</v>
      </c>
      <c r="B808" s="34">
        <f t="shared" si="377"/>
        <v>1900</v>
      </c>
    </row>
    <row r="809" spans="1:2" x14ac:dyDescent="0.35">
      <c r="A809" s="34">
        <f t="shared" si="376"/>
        <v>1</v>
      </c>
      <c r="B809" s="34">
        <f t="shared" si="377"/>
        <v>1900</v>
      </c>
    </row>
    <row r="810" spans="1:2" x14ac:dyDescent="0.35">
      <c r="A810" s="34">
        <f t="shared" si="376"/>
        <v>1</v>
      </c>
      <c r="B810" s="34">
        <f t="shared" si="377"/>
        <v>1900</v>
      </c>
    </row>
    <row r="811" spans="1:2" x14ac:dyDescent="0.35">
      <c r="A811" s="34">
        <f t="shared" si="376"/>
        <v>1</v>
      </c>
      <c r="B811" s="34">
        <f t="shared" si="377"/>
        <v>1900</v>
      </c>
    </row>
    <row r="812" spans="1:2" x14ac:dyDescent="0.35">
      <c r="A812" s="34">
        <f t="shared" si="376"/>
        <v>1</v>
      </c>
      <c r="B812" s="34">
        <f t="shared" si="377"/>
        <v>1900</v>
      </c>
    </row>
    <row r="813" spans="1:2" x14ac:dyDescent="0.35">
      <c r="A813" s="34">
        <f t="shared" si="376"/>
        <v>1</v>
      </c>
      <c r="B813" s="34">
        <f t="shared" si="377"/>
        <v>1900</v>
      </c>
    </row>
    <row r="814" spans="1:2" x14ac:dyDescent="0.35">
      <c r="A814" s="34">
        <f t="shared" si="376"/>
        <v>1</v>
      </c>
      <c r="B814" s="34">
        <f t="shared" si="377"/>
        <v>1900</v>
      </c>
    </row>
    <row r="815" spans="1:2" x14ac:dyDescent="0.35">
      <c r="A815" s="34">
        <f t="shared" si="376"/>
        <v>1</v>
      </c>
      <c r="B815" s="34">
        <f t="shared" si="377"/>
        <v>1900</v>
      </c>
    </row>
    <row r="816" spans="1:2" x14ac:dyDescent="0.35">
      <c r="A816" s="34">
        <f t="shared" si="376"/>
        <v>1</v>
      </c>
      <c r="B816" s="34">
        <f t="shared" si="377"/>
        <v>1900</v>
      </c>
    </row>
    <row r="817" spans="1:2" x14ac:dyDescent="0.35">
      <c r="A817" s="34">
        <f t="shared" si="376"/>
        <v>1</v>
      </c>
      <c r="B817" s="34">
        <f t="shared" si="377"/>
        <v>1900</v>
      </c>
    </row>
    <row r="818" spans="1:2" x14ac:dyDescent="0.35">
      <c r="A818" s="34">
        <f t="shared" si="376"/>
        <v>1</v>
      </c>
      <c r="B818" s="34">
        <f t="shared" si="377"/>
        <v>1900</v>
      </c>
    </row>
    <row r="819" spans="1:2" x14ac:dyDescent="0.35">
      <c r="A819" s="34">
        <f t="shared" si="376"/>
        <v>1</v>
      </c>
      <c r="B819" s="34">
        <f t="shared" si="377"/>
        <v>1900</v>
      </c>
    </row>
    <row r="820" spans="1:2" x14ac:dyDescent="0.35">
      <c r="A820" s="34">
        <f t="shared" si="376"/>
        <v>1</v>
      </c>
      <c r="B820" s="34">
        <f t="shared" si="377"/>
        <v>1900</v>
      </c>
    </row>
    <row r="821" spans="1:2" x14ac:dyDescent="0.35">
      <c r="A821" s="34">
        <f t="shared" si="376"/>
        <v>1</v>
      </c>
      <c r="B821" s="34">
        <f t="shared" si="377"/>
        <v>1900</v>
      </c>
    </row>
    <row r="822" spans="1:2" x14ac:dyDescent="0.35">
      <c r="A822" s="34">
        <f t="shared" si="376"/>
        <v>1</v>
      </c>
      <c r="B822" s="34">
        <f t="shared" si="377"/>
        <v>1900</v>
      </c>
    </row>
    <row r="823" spans="1:2" x14ac:dyDescent="0.35">
      <c r="A823" s="34">
        <f t="shared" si="376"/>
        <v>1</v>
      </c>
      <c r="B823" s="34">
        <f t="shared" si="377"/>
        <v>1900</v>
      </c>
    </row>
    <row r="824" spans="1:2" x14ac:dyDescent="0.35">
      <c r="A824" s="34">
        <f t="shared" si="376"/>
        <v>1</v>
      </c>
      <c r="B824" s="34">
        <f t="shared" si="377"/>
        <v>1900</v>
      </c>
    </row>
    <row r="825" spans="1:2" x14ac:dyDescent="0.35">
      <c r="A825" s="34">
        <f t="shared" si="376"/>
        <v>1</v>
      </c>
      <c r="B825" s="34">
        <f t="shared" si="377"/>
        <v>1900</v>
      </c>
    </row>
    <row r="826" spans="1:2" x14ac:dyDescent="0.35">
      <c r="A826" s="34">
        <f t="shared" si="376"/>
        <v>1</v>
      </c>
      <c r="B826" s="34">
        <f t="shared" si="377"/>
        <v>1900</v>
      </c>
    </row>
    <row r="827" spans="1:2" x14ac:dyDescent="0.35">
      <c r="A827" s="34">
        <f t="shared" si="376"/>
        <v>1</v>
      </c>
      <c r="B827" s="34">
        <f t="shared" si="377"/>
        <v>1900</v>
      </c>
    </row>
    <row r="828" spans="1:2" x14ac:dyDescent="0.35">
      <c r="A828" s="34">
        <f t="shared" si="376"/>
        <v>1</v>
      </c>
      <c r="B828" s="34">
        <f t="shared" si="377"/>
        <v>1900</v>
      </c>
    </row>
    <row r="829" spans="1:2" x14ac:dyDescent="0.35">
      <c r="A829" s="34">
        <f t="shared" si="376"/>
        <v>1</v>
      </c>
      <c r="B829" s="34">
        <f t="shared" si="377"/>
        <v>1900</v>
      </c>
    </row>
    <row r="830" spans="1:2" x14ac:dyDescent="0.35">
      <c r="A830" s="34">
        <f t="shared" si="376"/>
        <v>1</v>
      </c>
      <c r="B830" s="34">
        <f t="shared" si="377"/>
        <v>1900</v>
      </c>
    </row>
    <row r="831" spans="1:2" x14ac:dyDescent="0.35">
      <c r="A831" s="34">
        <f t="shared" si="376"/>
        <v>1</v>
      </c>
      <c r="B831" s="34">
        <f t="shared" si="377"/>
        <v>1900</v>
      </c>
    </row>
    <row r="832" spans="1:2" x14ac:dyDescent="0.35">
      <c r="A832" s="34">
        <f t="shared" ref="A832:A895" si="378">MONTH(C832)</f>
        <v>1</v>
      </c>
      <c r="B832" s="34">
        <f t="shared" ref="B832:B895" si="379">YEAR(C832)</f>
        <v>1900</v>
      </c>
    </row>
    <row r="833" spans="1:2" x14ac:dyDescent="0.35">
      <c r="A833" s="34">
        <f t="shared" si="378"/>
        <v>1</v>
      </c>
      <c r="B833" s="34">
        <f t="shared" si="379"/>
        <v>1900</v>
      </c>
    </row>
    <row r="834" spans="1:2" x14ac:dyDescent="0.35">
      <c r="A834" s="34">
        <f t="shared" si="378"/>
        <v>1</v>
      </c>
      <c r="B834" s="34">
        <f t="shared" si="379"/>
        <v>1900</v>
      </c>
    </row>
    <row r="835" spans="1:2" x14ac:dyDescent="0.35">
      <c r="A835" s="34">
        <f t="shared" si="378"/>
        <v>1</v>
      </c>
      <c r="B835" s="34">
        <f t="shared" si="379"/>
        <v>1900</v>
      </c>
    </row>
    <row r="836" spans="1:2" x14ac:dyDescent="0.35">
      <c r="A836" s="34">
        <f t="shared" si="378"/>
        <v>1</v>
      </c>
      <c r="B836" s="34">
        <f t="shared" si="379"/>
        <v>1900</v>
      </c>
    </row>
    <row r="837" spans="1:2" x14ac:dyDescent="0.35">
      <c r="A837" s="34">
        <f t="shared" si="378"/>
        <v>1</v>
      </c>
      <c r="B837" s="34">
        <f t="shared" si="379"/>
        <v>1900</v>
      </c>
    </row>
    <row r="838" spans="1:2" x14ac:dyDescent="0.35">
      <c r="A838" s="34">
        <f t="shared" si="378"/>
        <v>1</v>
      </c>
      <c r="B838" s="34">
        <f t="shared" si="379"/>
        <v>1900</v>
      </c>
    </row>
    <row r="839" spans="1:2" x14ac:dyDescent="0.35">
      <c r="A839" s="34">
        <f t="shared" si="378"/>
        <v>1</v>
      </c>
      <c r="B839" s="34">
        <f t="shared" si="379"/>
        <v>1900</v>
      </c>
    </row>
    <row r="840" spans="1:2" x14ac:dyDescent="0.35">
      <c r="A840" s="34">
        <f t="shared" si="378"/>
        <v>1</v>
      </c>
      <c r="B840" s="34">
        <f t="shared" si="379"/>
        <v>1900</v>
      </c>
    </row>
    <row r="841" spans="1:2" x14ac:dyDescent="0.35">
      <c r="A841" s="34">
        <f t="shared" si="378"/>
        <v>1</v>
      </c>
      <c r="B841" s="34">
        <f t="shared" si="379"/>
        <v>1900</v>
      </c>
    </row>
    <row r="842" spans="1:2" x14ac:dyDescent="0.35">
      <c r="A842" s="34">
        <f t="shared" si="378"/>
        <v>1</v>
      </c>
      <c r="B842" s="34">
        <f t="shared" si="379"/>
        <v>1900</v>
      </c>
    </row>
    <row r="843" spans="1:2" x14ac:dyDescent="0.35">
      <c r="A843" s="34">
        <f t="shared" si="378"/>
        <v>1</v>
      </c>
      <c r="B843" s="34">
        <f t="shared" si="379"/>
        <v>1900</v>
      </c>
    </row>
    <row r="844" spans="1:2" x14ac:dyDescent="0.35">
      <c r="A844" s="34">
        <f t="shared" si="378"/>
        <v>1</v>
      </c>
      <c r="B844" s="34">
        <f t="shared" si="379"/>
        <v>1900</v>
      </c>
    </row>
    <row r="845" spans="1:2" x14ac:dyDescent="0.35">
      <c r="A845" s="34">
        <f t="shared" si="378"/>
        <v>1</v>
      </c>
      <c r="B845" s="34">
        <f t="shared" si="379"/>
        <v>1900</v>
      </c>
    </row>
    <row r="846" spans="1:2" x14ac:dyDescent="0.35">
      <c r="A846" s="34">
        <f t="shared" si="378"/>
        <v>1</v>
      </c>
      <c r="B846" s="34">
        <f t="shared" si="379"/>
        <v>1900</v>
      </c>
    </row>
    <row r="847" spans="1:2" x14ac:dyDescent="0.35">
      <c r="A847" s="34">
        <f t="shared" si="378"/>
        <v>1</v>
      </c>
      <c r="B847" s="34">
        <f t="shared" si="379"/>
        <v>1900</v>
      </c>
    </row>
    <row r="848" spans="1:2" x14ac:dyDescent="0.35">
      <c r="A848" s="34">
        <f t="shared" si="378"/>
        <v>1</v>
      </c>
      <c r="B848" s="34">
        <f t="shared" si="379"/>
        <v>1900</v>
      </c>
    </row>
    <row r="849" spans="1:2" x14ac:dyDescent="0.35">
      <c r="A849" s="34">
        <f t="shared" si="378"/>
        <v>1</v>
      </c>
      <c r="B849" s="34">
        <f t="shared" si="379"/>
        <v>1900</v>
      </c>
    </row>
    <row r="850" spans="1:2" x14ac:dyDescent="0.35">
      <c r="A850" s="34">
        <f t="shared" si="378"/>
        <v>1</v>
      </c>
      <c r="B850" s="34">
        <f t="shared" si="379"/>
        <v>1900</v>
      </c>
    </row>
    <row r="851" spans="1:2" x14ac:dyDescent="0.35">
      <c r="A851" s="34">
        <f t="shared" si="378"/>
        <v>1</v>
      </c>
      <c r="B851" s="34">
        <f t="shared" si="379"/>
        <v>1900</v>
      </c>
    </row>
    <row r="852" spans="1:2" x14ac:dyDescent="0.35">
      <c r="A852" s="34">
        <f t="shared" si="378"/>
        <v>1</v>
      </c>
      <c r="B852" s="34">
        <f t="shared" si="379"/>
        <v>1900</v>
      </c>
    </row>
    <row r="853" spans="1:2" x14ac:dyDescent="0.35">
      <c r="A853" s="34">
        <f t="shared" si="378"/>
        <v>1</v>
      </c>
      <c r="B853" s="34">
        <f t="shared" si="379"/>
        <v>1900</v>
      </c>
    </row>
    <row r="854" spans="1:2" x14ac:dyDescent="0.35">
      <c r="A854" s="34">
        <f t="shared" si="378"/>
        <v>1</v>
      </c>
      <c r="B854" s="34">
        <f t="shared" si="379"/>
        <v>1900</v>
      </c>
    </row>
    <row r="855" spans="1:2" x14ac:dyDescent="0.35">
      <c r="A855" s="34">
        <f t="shared" si="378"/>
        <v>1</v>
      </c>
      <c r="B855" s="34">
        <f t="shared" si="379"/>
        <v>1900</v>
      </c>
    </row>
    <row r="856" spans="1:2" x14ac:dyDescent="0.35">
      <c r="A856" s="34">
        <f t="shared" si="378"/>
        <v>1</v>
      </c>
      <c r="B856" s="34">
        <f t="shared" si="379"/>
        <v>1900</v>
      </c>
    </row>
    <row r="857" spans="1:2" x14ac:dyDescent="0.35">
      <c r="A857" s="34">
        <f t="shared" si="378"/>
        <v>1</v>
      </c>
      <c r="B857" s="34">
        <f t="shared" si="379"/>
        <v>1900</v>
      </c>
    </row>
    <row r="858" spans="1:2" x14ac:dyDescent="0.35">
      <c r="A858" s="34">
        <f t="shared" si="378"/>
        <v>1</v>
      </c>
      <c r="B858" s="34">
        <f t="shared" si="379"/>
        <v>1900</v>
      </c>
    </row>
    <row r="859" spans="1:2" x14ac:dyDescent="0.35">
      <c r="A859" s="34">
        <f t="shared" si="378"/>
        <v>1</v>
      </c>
      <c r="B859" s="34">
        <f t="shared" si="379"/>
        <v>1900</v>
      </c>
    </row>
    <row r="860" spans="1:2" x14ac:dyDescent="0.35">
      <c r="A860" s="34">
        <f t="shared" si="378"/>
        <v>1</v>
      </c>
      <c r="B860" s="34">
        <f t="shared" si="379"/>
        <v>1900</v>
      </c>
    </row>
    <row r="861" spans="1:2" x14ac:dyDescent="0.35">
      <c r="A861" s="34">
        <f t="shared" si="378"/>
        <v>1</v>
      </c>
      <c r="B861" s="34">
        <f t="shared" si="379"/>
        <v>1900</v>
      </c>
    </row>
    <row r="862" spans="1:2" x14ac:dyDescent="0.35">
      <c r="A862" s="34">
        <f t="shared" si="378"/>
        <v>1</v>
      </c>
      <c r="B862" s="34">
        <f t="shared" si="379"/>
        <v>1900</v>
      </c>
    </row>
    <row r="863" spans="1:2" x14ac:dyDescent="0.35">
      <c r="A863" s="34">
        <f t="shared" si="378"/>
        <v>1</v>
      </c>
      <c r="B863" s="34">
        <f t="shared" si="379"/>
        <v>1900</v>
      </c>
    </row>
    <row r="864" spans="1:2" x14ac:dyDescent="0.35">
      <c r="A864" s="34">
        <f t="shared" si="378"/>
        <v>1</v>
      </c>
      <c r="B864" s="34">
        <f t="shared" si="379"/>
        <v>1900</v>
      </c>
    </row>
    <row r="865" spans="1:2" x14ac:dyDescent="0.35">
      <c r="A865" s="34">
        <f t="shared" si="378"/>
        <v>1</v>
      </c>
      <c r="B865" s="34">
        <f t="shared" si="379"/>
        <v>1900</v>
      </c>
    </row>
    <row r="866" spans="1:2" x14ac:dyDescent="0.35">
      <c r="A866" s="34">
        <f t="shared" si="378"/>
        <v>1</v>
      </c>
      <c r="B866" s="34">
        <f t="shared" si="379"/>
        <v>1900</v>
      </c>
    </row>
    <row r="867" spans="1:2" x14ac:dyDescent="0.35">
      <c r="A867" s="34">
        <f t="shared" si="378"/>
        <v>1</v>
      </c>
      <c r="B867" s="34">
        <f t="shared" si="379"/>
        <v>1900</v>
      </c>
    </row>
    <row r="868" spans="1:2" x14ac:dyDescent="0.35">
      <c r="A868" s="34">
        <f t="shared" si="378"/>
        <v>1</v>
      </c>
      <c r="B868" s="34">
        <f t="shared" si="379"/>
        <v>1900</v>
      </c>
    </row>
    <row r="869" spans="1:2" x14ac:dyDescent="0.35">
      <c r="A869" s="34">
        <f t="shared" si="378"/>
        <v>1</v>
      </c>
      <c r="B869" s="34">
        <f t="shared" si="379"/>
        <v>1900</v>
      </c>
    </row>
    <row r="870" spans="1:2" x14ac:dyDescent="0.35">
      <c r="A870" s="34">
        <f t="shared" si="378"/>
        <v>1</v>
      </c>
      <c r="B870" s="34">
        <f t="shared" si="379"/>
        <v>1900</v>
      </c>
    </row>
    <row r="871" spans="1:2" x14ac:dyDescent="0.35">
      <c r="A871" s="34">
        <f t="shared" si="378"/>
        <v>1</v>
      </c>
      <c r="B871" s="34">
        <f t="shared" si="379"/>
        <v>1900</v>
      </c>
    </row>
    <row r="872" spans="1:2" x14ac:dyDescent="0.35">
      <c r="A872" s="34">
        <f t="shared" si="378"/>
        <v>1</v>
      </c>
      <c r="B872" s="34">
        <f t="shared" si="379"/>
        <v>1900</v>
      </c>
    </row>
    <row r="873" spans="1:2" x14ac:dyDescent="0.35">
      <c r="A873" s="34">
        <f t="shared" si="378"/>
        <v>1</v>
      </c>
      <c r="B873" s="34">
        <f t="shared" si="379"/>
        <v>1900</v>
      </c>
    </row>
    <row r="874" spans="1:2" x14ac:dyDescent="0.35">
      <c r="A874" s="34">
        <f t="shared" si="378"/>
        <v>1</v>
      </c>
      <c r="B874" s="34">
        <f t="shared" si="379"/>
        <v>1900</v>
      </c>
    </row>
    <row r="875" spans="1:2" x14ac:dyDescent="0.35">
      <c r="A875" s="34">
        <f t="shared" si="378"/>
        <v>1</v>
      </c>
      <c r="B875" s="34">
        <f t="shared" si="379"/>
        <v>1900</v>
      </c>
    </row>
    <row r="876" spans="1:2" x14ac:dyDescent="0.35">
      <c r="A876" s="34">
        <f t="shared" si="378"/>
        <v>1</v>
      </c>
      <c r="B876" s="34">
        <f t="shared" si="379"/>
        <v>1900</v>
      </c>
    </row>
    <row r="877" spans="1:2" x14ac:dyDescent="0.35">
      <c r="A877" s="34">
        <f t="shared" si="378"/>
        <v>1</v>
      </c>
      <c r="B877" s="34">
        <f t="shared" si="379"/>
        <v>1900</v>
      </c>
    </row>
    <row r="878" spans="1:2" x14ac:dyDescent="0.35">
      <c r="A878" s="34">
        <f t="shared" si="378"/>
        <v>1</v>
      </c>
      <c r="B878" s="34">
        <f t="shared" si="379"/>
        <v>1900</v>
      </c>
    </row>
    <row r="879" spans="1:2" x14ac:dyDescent="0.35">
      <c r="A879" s="34">
        <f t="shared" si="378"/>
        <v>1</v>
      </c>
      <c r="B879" s="34">
        <f t="shared" si="379"/>
        <v>1900</v>
      </c>
    </row>
    <row r="880" spans="1:2" x14ac:dyDescent="0.35">
      <c r="A880" s="34">
        <f t="shared" si="378"/>
        <v>1</v>
      </c>
      <c r="B880" s="34">
        <f t="shared" si="379"/>
        <v>1900</v>
      </c>
    </row>
    <row r="881" spans="1:2" x14ac:dyDescent="0.35">
      <c r="A881" s="34">
        <f t="shared" si="378"/>
        <v>1</v>
      </c>
      <c r="B881" s="34">
        <f t="shared" si="379"/>
        <v>1900</v>
      </c>
    </row>
    <row r="882" spans="1:2" x14ac:dyDescent="0.35">
      <c r="A882" s="34">
        <f t="shared" si="378"/>
        <v>1</v>
      </c>
      <c r="B882" s="34">
        <f t="shared" si="379"/>
        <v>1900</v>
      </c>
    </row>
    <row r="883" spans="1:2" x14ac:dyDescent="0.35">
      <c r="A883" s="34">
        <f t="shared" si="378"/>
        <v>1</v>
      </c>
      <c r="B883" s="34">
        <f t="shared" si="379"/>
        <v>1900</v>
      </c>
    </row>
    <row r="884" spans="1:2" x14ac:dyDescent="0.35">
      <c r="A884" s="34">
        <f t="shared" si="378"/>
        <v>1</v>
      </c>
      <c r="B884" s="34">
        <f t="shared" si="379"/>
        <v>1900</v>
      </c>
    </row>
    <row r="885" spans="1:2" x14ac:dyDescent="0.35">
      <c r="A885" s="34">
        <f t="shared" si="378"/>
        <v>1</v>
      </c>
      <c r="B885" s="34">
        <f t="shared" si="379"/>
        <v>1900</v>
      </c>
    </row>
    <row r="886" spans="1:2" x14ac:dyDescent="0.35">
      <c r="A886" s="34">
        <f t="shared" si="378"/>
        <v>1</v>
      </c>
      <c r="B886" s="34">
        <f t="shared" si="379"/>
        <v>1900</v>
      </c>
    </row>
    <row r="887" spans="1:2" x14ac:dyDescent="0.35">
      <c r="A887" s="34">
        <f t="shared" si="378"/>
        <v>1</v>
      </c>
      <c r="B887" s="34">
        <f t="shared" si="379"/>
        <v>1900</v>
      </c>
    </row>
    <row r="888" spans="1:2" x14ac:dyDescent="0.35">
      <c r="A888" s="34">
        <f t="shared" si="378"/>
        <v>1</v>
      </c>
      <c r="B888" s="34">
        <f t="shared" si="379"/>
        <v>1900</v>
      </c>
    </row>
    <row r="889" spans="1:2" x14ac:dyDescent="0.35">
      <c r="A889" s="34">
        <f t="shared" si="378"/>
        <v>1</v>
      </c>
      <c r="B889" s="34">
        <f t="shared" si="379"/>
        <v>1900</v>
      </c>
    </row>
    <row r="890" spans="1:2" x14ac:dyDescent="0.35">
      <c r="A890" s="34">
        <f t="shared" si="378"/>
        <v>1</v>
      </c>
      <c r="B890" s="34">
        <f t="shared" si="379"/>
        <v>1900</v>
      </c>
    </row>
    <row r="891" spans="1:2" x14ac:dyDescent="0.35">
      <c r="A891" s="34">
        <f t="shared" si="378"/>
        <v>1</v>
      </c>
      <c r="B891" s="34">
        <f t="shared" si="379"/>
        <v>1900</v>
      </c>
    </row>
    <row r="892" spans="1:2" x14ac:dyDescent="0.35">
      <c r="A892" s="34">
        <f t="shared" si="378"/>
        <v>1</v>
      </c>
      <c r="B892" s="34">
        <f t="shared" si="379"/>
        <v>1900</v>
      </c>
    </row>
    <row r="893" spans="1:2" x14ac:dyDescent="0.35">
      <c r="A893" s="34">
        <f t="shared" si="378"/>
        <v>1</v>
      </c>
      <c r="B893" s="34">
        <f t="shared" si="379"/>
        <v>1900</v>
      </c>
    </row>
    <row r="894" spans="1:2" x14ac:dyDescent="0.35">
      <c r="A894" s="34">
        <f t="shared" si="378"/>
        <v>1</v>
      </c>
      <c r="B894" s="34">
        <f t="shared" si="379"/>
        <v>1900</v>
      </c>
    </row>
    <row r="895" spans="1:2" x14ac:dyDescent="0.35">
      <c r="A895" s="34">
        <f t="shared" si="378"/>
        <v>1</v>
      </c>
      <c r="B895" s="34">
        <f t="shared" si="379"/>
        <v>1900</v>
      </c>
    </row>
    <row r="896" spans="1:2" x14ac:dyDescent="0.35">
      <c r="A896" s="34">
        <f t="shared" ref="A896:A959" si="380">MONTH(C896)</f>
        <v>1</v>
      </c>
      <c r="B896" s="34">
        <f t="shared" ref="B896:B959" si="381">YEAR(C896)</f>
        <v>1900</v>
      </c>
    </row>
    <row r="897" spans="1:2" x14ac:dyDescent="0.35">
      <c r="A897" s="34">
        <f t="shared" si="380"/>
        <v>1</v>
      </c>
      <c r="B897" s="34">
        <f t="shared" si="381"/>
        <v>1900</v>
      </c>
    </row>
    <row r="898" spans="1:2" x14ac:dyDescent="0.35">
      <c r="A898" s="34">
        <f t="shared" si="380"/>
        <v>1</v>
      </c>
      <c r="B898" s="34">
        <f t="shared" si="381"/>
        <v>1900</v>
      </c>
    </row>
    <row r="899" spans="1:2" x14ac:dyDescent="0.35">
      <c r="A899" s="34">
        <f t="shared" si="380"/>
        <v>1</v>
      </c>
      <c r="B899" s="34">
        <f t="shared" si="381"/>
        <v>1900</v>
      </c>
    </row>
    <row r="900" spans="1:2" x14ac:dyDescent="0.35">
      <c r="A900" s="34">
        <f t="shared" si="380"/>
        <v>1</v>
      </c>
      <c r="B900" s="34">
        <f t="shared" si="381"/>
        <v>1900</v>
      </c>
    </row>
    <row r="901" spans="1:2" x14ac:dyDescent="0.35">
      <c r="A901" s="34">
        <f t="shared" si="380"/>
        <v>1</v>
      </c>
      <c r="B901" s="34">
        <f t="shared" si="381"/>
        <v>1900</v>
      </c>
    </row>
    <row r="902" spans="1:2" x14ac:dyDescent="0.35">
      <c r="A902" s="34">
        <f t="shared" si="380"/>
        <v>1</v>
      </c>
      <c r="B902" s="34">
        <f t="shared" si="381"/>
        <v>1900</v>
      </c>
    </row>
    <row r="903" spans="1:2" x14ac:dyDescent="0.35">
      <c r="A903" s="34">
        <f t="shared" si="380"/>
        <v>1</v>
      </c>
      <c r="B903" s="34">
        <f t="shared" si="381"/>
        <v>1900</v>
      </c>
    </row>
    <row r="904" spans="1:2" x14ac:dyDescent="0.35">
      <c r="A904" s="34">
        <f t="shared" si="380"/>
        <v>1</v>
      </c>
      <c r="B904" s="34">
        <f t="shared" si="381"/>
        <v>1900</v>
      </c>
    </row>
    <row r="905" spans="1:2" x14ac:dyDescent="0.35">
      <c r="A905" s="34">
        <f t="shared" si="380"/>
        <v>1</v>
      </c>
      <c r="B905" s="34">
        <f t="shared" si="381"/>
        <v>1900</v>
      </c>
    </row>
    <row r="906" spans="1:2" x14ac:dyDescent="0.35">
      <c r="A906" s="34">
        <f t="shared" si="380"/>
        <v>1</v>
      </c>
      <c r="B906" s="34">
        <f t="shared" si="381"/>
        <v>1900</v>
      </c>
    </row>
    <row r="907" spans="1:2" x14ac:dyDescent="0.35">
      <c r="A907" s="34">
        <f t="shared" si="380"/>
        <v>1</v>
      </c>
      <c r="B907" s="34">
        <f t="shared" si="381"/>
        <v>1900</v>
      </c>
    </row>
    <row r="908" spans="1:2" x14ac:dyDescent="0.35">
      <c r="A908" s="34">
        <f t="shared" si="380"/>
        <v>1</v>
      </c>
      <c r="B908" s="34">
        <f t="shared" si="381"/>
        <v>1900</v>
      </c>
    </row>
    <row r="909" spans="1:2" x14ac:dyDescent="0.35">
      <c r="A909" s="34">
        <f t="shared" si="380"/>
        <v>1</v>
      </c>
      <c r="B909" s="34">
        <f t="shared" si="381"/>
        <v>1900</v>
      </c>
    </row>
    <row r="910" spans="1:2" x14ac:dyDescent="0.35">
      <c r="A910" s="34">
        <f t="shared" si="380"/>
        <v>1</v>
      </c>
      <c r="B910" s="34">
        <f t="shared" si="381"/>
        <v>1900</v>
      </c>
    </row>
    <row r="911" spans="1:2" x14ac:dyDescent="0.35">
      <c r="A911" s="34">
        <f t="shared" si="380"/>
        <v>1</v>
      </c>
      <c r="B911" s="34">
        <f t="shared" si="381"/>
        <v>1900</v>
      </c>
    </row>
    <row r="912" spans="1:2" x14ac:dyDescent="0.35">
      <c r="A912" s="34">
        <f t="shared" si="380"/>
        <v>1</v>
      </c>
      <c r="B912" s="34">
        <f t="shared" si="381"/>
        <v>1900</v>
      </c>
    </row>
    <row r="913" spans="1:2" x14ac:dyDescent="0.35">
      <c r="A913" s="34">
        <f t="shared" si="380"/>
        <v>1</v>
      </c>
      <c r="B913" s="34">
        <f t="shared" si="381"/>
        <v>1900</v>
      </c>
    </row>
    <row r="914" spans="1:2" x14ac:dyDescent="0.35">
      <c r="A914" s="34">
        <f t="shared" si="380"/>
        <v>1</v>
      </c>
      <c r="B914" s="34">
        <f t="shared" si="381"/>
        <v>1900</v>
      </c>
    </row>
    <row r="915" spans="1:2" x14ac:dyDescent="0.35">
      <c r="A915" s="34">
        <f t="shared" si="380"/>
        <v>1</v>
      </c>
      <c r="B915" s="34">
        <f t="shared" si="381"/>
        <v>1900</v>
      </c>
    </row>
    <row r="916" spans="1:2" x14ac:dyDescent="0.35">
      <c r="A916" s="34">
        <f t="shared" si="380"/>
        <v>1</v>
      </c>
      <c r="B916" s="34">
        <f t="shared" si="381"/>
        <v>1900</v>
      </c>
    </row>
    <row r="917" spans="1:2" x14ac:dyDescent="0.35">
      <c r="A917" s="34">
        <f t="shared" si="380"/>
        <v>1</v>
      </c>
      <c r="B917" s="34">
        <f t="shared" si="381"/>
        <v>1900</v>
      </c>
    </row>
    <row r="918" spans="1:2" x14ac:dyDescent="0.35">
      <c r="A918" s="34">
        <f t="shared" si="380"/>
        <v>1</v>
      </c>
      <c r="B918" s="34">
        <f t="shared" si="381"/>
        <v>1900</v>
      </c>
    </row>
    <row r="919" spans="1:2" x14ac:dyDescent="0.35">
      <c r="A919" s="34">
        <f t="shared" si="380"/>
        <v>1</v>
      </c>
      <c r="B919" s="34">
        <f t="shared" si="381"/>
        <v>1900</v>
      </c>
    </row>
    <row r="920" spans="1:2" x14ac:dyDescent="0.35">
      <c r="A920" s="34">
        <f t="shared" si="380"/>
        <v>1</v>
      </c>
      <c r="B920" s="34">
        <f t="shared" si="381"/>
        <v>1900</v>
      </c>
    </row>
    <row r="921" spans="1:2" x14ac:dyDescent="0.35">
      <c r="A921" s="34">
        <f t="shared" si="380"/>
        <v>1</v>
      </c>
      <c r="B921" s="34">
        <f t="shared" si="381"/>
        <v>1900</v>
      </c>
    </row>
    <row r="922" spans="1:2" x14ac:dyDescent="0.35">
      <c r="A922" s="34">
        <f t="shared" si="380"/>
        <v>1</v>
      </c>
      <c r="B922" s="34">
        <f t="shared" si="381"/>
        <v>1900</v>
      </c>
    </row>
    <row r="923" spans="1:2" x14ac:dyDescent="0.35">
      <c r="A923" s="34">
        <f t="shared" si="380"/>
        <v>1</v>
      </c>
      <c r="B923" s="34">
        <f t="shared" si="381"/>
        <v>1900</v>
      </c>
    </row>
    <row r="924" spans="1:2" x14ac:dyDescent="0.35">
      <c r="A924" s="34">
        <f t="shared" si="380"/>
        <v>1</v>
      </c>
      <c r="B924" s="34">
        <f t="shared" si="381"/>
        <v>1900</v>
      </c>
    </row>
    <row r="925" spans="1:2" x14ac:dyDescent="0.35">
      <c r="A925" s="34">
        <f t="shared" si="380"/>
        <v>1</v>
      </c>
      <c r="B925" s="34">
        <f t="shared" si="381"/>
        <v>1900</v>
      </c>
    </row>
    <row r="926" spans="1:2" x14ac:dyDescent="0.35">
      <c r="A926" s="34">
        <f t="shared" si="380"/>
        <v>1</v>
      </c>
      <c r="B926" s="34">
        <f t="shared" si="381"/>
        <v>1900</v>
      </c>
    </row>
    <row r="927" spans="1:2" x14ac:dyDescent="0.35">
      <c r="A927" s="34">
        <f t="shared" si="380"/>
        <v>1</v>
      </c>
      <c r="B927" s="34">
        <f t="shared" si="381"/>
        <v>1900</v>
      </c>
    </row>
    <row r="928" spans="1:2" x14ac:dyDescent="0.35">
      <c r="A928" s="34">
        <f t="shared" si="380"/>
        <v>1</v>
      </c>
      <c r="B928" s="34">
        <f t="shared" si="381"/>
        <v>1900</v>
      </c>
    </row>
    <row r="929" spans="1:2" x14ac:dyDescent="0.35">
      <c r="A929" s="34">
        <f t="shared" si="380"/>
        <v>1</v>
      </c>
      <c r="B929" s="34">
        <f t="shared" si="381"/>
        <v>1900</v>
      </c>
    </row>
    <row r="930" spans="1:2" x14ac:dyDescent="0.35">
      <c r="A930" s="34">
        <f t="shared" si="380"/>
        <v>1</v>
      </c>
      <c r="B930" s="34">
        <f t="shared" si="381"/>
        <v>1900</v>
      </c>
    </row>
    <row r="931" spans="1:2" x14ac:dyDescent="0.35">
      <c r="A931" s="34">
        <f t="shared" si="380"/>
        <v>1</v>
      </c>
      <c r="B931" s="34">
        <f t="shared" si="381"/>
        <v>1900</v>
      </c>
    </row>
    <row r="932" spans="1:2" x14ac:dyDescent="0.35">
      <c r="A932" s="34">
        <f t="shared" si="380"/>
        <v>1</v>
      </c>
      <c r="B932" s="34">
        <f t="shared" si="381"/>
        <v>1900</v>
      </c>
    </row>
    <row r="933" spans="1:2" x14ac:dyDescent="0.35">
      <c r="A933" s="34">
        <f t="shared" si="380"/>
        <v>1</v>
      </c>
      <c r="B933" s="34">
        <f t="shared" si="381"/>
        <v>1900</v>
      </c>
    </row>
    <row r="934" spans="1:2" x14ac:dyDescent="0.35">
      <c r="A934" s="34">
        <f t="shared" si="380"/>
        <v>1</v>
      </c>
      <c r="B934" s="34">
        <f t="shared" si="381"/>
        <v>1900</v>
      </c>
    </row>
    <row r="935" spans="1:2" x14ac:dyDescent="0.35">
      <c r="A935" s="34">
        <f t="shared" si="380"/>
        <v>1</v>
      </c>
      <c r="B935" s="34">
        <f t="shared" si="381"/>
        <v>1900</v>
      </c>
    </row>
    <row r="936" spans="1:2" x14ac:dyDescent="0.35">
      <c r="A936" s="34">
        <f t="shared" si="380"/>
        <v>1</v>
      </c>
      <c r="B936" s="34">
        <f t="shared" si="381"/>
        <v>1900</v>
      </c>
    </row>
    <row r="937" spans="1:2" x14ac:dyDescent="0.35">
      <c r="A937" s="34">
        <f t="shared" si="380"/>
        <v>1</v>
      </c>
      <c r="B937" s="34">
        <f t="shared" si="381"/>
        <v>1900</v>
      </c>
    </row>
    <row r="938" spans="1:2" x14ac:dyDescent="0.35">
      <c r="A938" s="34">
        <f t="shared" si="380"/>
        <v>1</v>
      </c>
      <c r="B938" s="34">
        <f t="shared" si="381"/>
        <v>1900</v>
      </c>
    </row>
    <row r="939" spans="1:2" x14ac:dyDescent="0.35">
      <c r="A939" s="34">
        <f t="shared" si="380"/>
        <v>1</v>
      </c>
      <c r="B939" s="34">
        <f t="shared" si="381"/>
        <v>1900</v>
      </c>
    </row>
    <row r="940" spans="1:2" x14ac:dyDescent="0.35">
      <c r="A940" s="34">
        <f t="shared" si="380"/>
        <v>1</v>
      </c>
      <c r="B940" s="34">
        <f t="shared" si="381"/>
        <v>1900</v>
      </c>
    </row>
    <row r="941" spans="1:2" x14ac:dyDescent="0.35">
      <c r="A941" s="34">
        <f t="shared" si="380"/>
        <v>1</v>
      </c>
      <c r="B941" s="34">
        <f t="shared" si="381"/>
        <v>1900</v>
      </c>
    </row>
    <row r="942" spans="1:2" x14ac:dyDescent="0.35">
      <c r="A942" s="34">
        <f t="shared" si="380"/>
        <v>1</v>
      </c>
      <c r="B942" s="34">
        <f t="shared" si="381"/>
        <v>1900</v>
      </c>
    </row>
    <row r="943" spans="1:2" x14ac:dyDescent="0.35">
      <c r="A943" s="34">
        <f t="shared" si="380"/>
        <v>1</v>
      </c>
      <c r="B943" s="34">
        <f t="shared" si="381"/>
        <v>1900</v>
      </c>
    </row>
    <row r="944" spans="1:2" x14ac:dyDescent="0.35">
      <c r="A944" s="34">
        <f t="shared" si="380"/>
        <v>1</v>
      </c>
      <c r="B944" s="34">
        <f t="shared" si="381"/>
        <v>1900</v>
      </c>
    </row>
    <row r="945" spans="1:2" x14ac:dyDescent="0.35">
      <c r="A945" s="34">
        <f t="shared" si="380"/>
        <v>1</v>
      </c>
      <c r="B945" s="34">
        <f t="shared" si="381"/>
        <v>1900</v>
      </c>
    </row>
    <row r="946" spans="1:2" x14ac:dyDescent="0.35">
      <c r="A946" s="34">
        <f t="shared" si="380"/>
        <v>1</v>
      </c>
      <c r="B946" s="34">
        <f t="shared" si="381"/>
        <v>1900</v>
      </c>
    </row>
    <row r="947" spans="1:2" x14ac:dyDescent="0.35">
      <c r="A947" s="34">
        <f t="shared" si="380"/>
        <v>1</v>
      </c>
      <c r="B947" s="34">
        <f t="shared" si="381"/>
        <v>1900</v>
      </c>
    </row>
    <row r="948" spans="1:2" x14ac:dyDescent="0.35">
      <c r="A948" s="34">
        <f t="shared" si="380"/>
        <v>1</v>
      </c>
      <c r="B948" s="34">
        <f t="shared" si="381"/>
        <v>1900</v>
      </c>
    </row>
    <row r="949" spans="1:2" x14ac:dyDescent="0.35">
      <c r="A949" s="34">
        <f t="shared" si="380"/>
        <v>1</v>
      </c>
      <c r="B949" s="34">
        <f t="shared" si="381"/>
        <v>1900</v>
      </c>
    </row>
    <row r="950" spans="1:2" x14ac:dyDescent="0.35">
      <c r="A950" s="34">
        <f t="shared" si="380"/>
        <v>1</v>
      </c>
      <c r="B950" s="34">
        <f t="shared" si="381"/>
        <v>1900</v>
      </c>
    </row>
    <row r="951" spans="1:2" x14ac:dyDescent="0.35">
      <c r="A951" s="34">
        <f t="shared" si="380"/>
        <v>1</v>
      </c>
      <c r="B951" s="34">
        <f t="shared" si="381"/>
        <v>1900</v>
      </c>
    </row>
    <row r="952" spans="1:2" x14ac:dyDescent="0.35">
      <c r="A952" s="34">
        <f t="shared" si="380"/>
        <v>1</v>
      </c>
      <c r="B952" s="34">
        <f t="shared" si="381"/>
        <v>1900</v>
      </c>
    </row>
    <row r="953" spans="1:2" x14ac:dyDescent="0.35">
      <c r="A953" s="34">
        <f t="shared" si="380"/>
        <v>1</v>
      </c>
      <c r="B953" s="34">
        <f t="shared" si="381"/>
        <v>1900</v>
      </c>
    </row>
    <row r="954" spans="1:2" x14ac:dyDescent="0.35">
      <c r="A954" s="34">
        <f t="shared" si="380"/>
        <v>1</v>
      </c>
      <c r="B954" s="34">
        <f t="shared" si="381"/>
        <v>1900</v>
      </c>
    </row>
    <row r="955" spans="1:2" x14ac:dyDescent="0.35">
      <c r="A955" s="34">
        <f t="shared" si="380"/>
        <v>1</v>
      </c>
      <c r="B955" s="34">
        <f t="shared" si="381"/>
        <v>1900</v>
      </c>
    </row>
    <row r="956" spans="1:2" x14ac:dyDescent="0.35">
      <c r="A956" s="34">
        <f t="shared" si="380"/>
        <v>1</v>
      </c>
      <c r="B956" s="34">
        <f t="shared" si="381"/>
        <v>1900</v>
      </c>
    </row>
    <row r="957" spans="1:2" x14ac:dyDescent="0.35">
      <c r="A957" s="34">
        <f t="shared" si="380"/>
        <v>1</v>
      </c>
      <c r="B957" s="34">
        <f t="shared" si="381"/>
        <v>1900</v>
      </c>
    </row>
    <row r="958" spans="1:2" x14ac:dyDescent="0.35">
      <c r="A958" s="34">
        <f t="shared" si="380"/>
        <v>1</v>
      </c>
      <c r="B958" s="34">
        <f t="shared" si="381"/>
        <v>1900</v>
      </c>
    </row>
    <row r="959" spans="1:2" x14ac:dyDescent="0.35">
      <c r="A959" s="34">
        <f t="shared" si="380"/>
        <v>1</v>
      </c>
      <c r="B959" s="34">
        <f t="shared" si="381"/>
        <v>1900</v>
      </c>
    </row>
    <row r="960" spans="1:2" x14ac:dyDescent="0.35">
      <c r="A960" s="34">
        <f t="shared" ref="A960:A1023" si="382">MONTH(C960)</f>
        <v>1</v>
      </c>
      <c r="B960" s="34">
        <f t="shared" ref="B960:B1023" si="383">YEAR(C960)</f>
        <v>1900</v>
      </c>
    </row>
    <row r="961" spans="1:2" x14ac:dyDescent="0.35">
      <c r="A961" s="34">
        <f t="shared" si="382"/>
        <v>1</v>
      </c>
      <c r="B961" s="34">
        <f t="shared" si="383"/>
        <v>1900</v>
      </c>
    </row>
    <row r="962" spans="1:2" x14ac:dyDescent="0.35">
      <c r="A962" s="34">
        <f t="shared" si="382"/>
        <v>1</v>
      </c>
      <c r="B962" s="34">
        <f t="shared" si="383"/>
        <v>1900</v>
      </c>
    </row>
    <row r="963" spans="1:2" x14ac:dyDescent="0.35">
      <c r="A963" s="34">
        <f t="shared" si="382"/>
        <v>1</v>
      </c>
      <c r="B963" s="34">
        <f t="shared" si="383"/>
        <v>1900</v>
      </c>
    </row>
    <row r="964" spans="1:2" x14ac:dyDescent="0.35">
      <c r="A964" s="34">
        <f t="shared" si="382"/>
        <v>1</v>
      </c>
      <c r="B964" s="34">
        <f t="shared" si="383"/>
        <v>1900</v>
      </c>
    </row>
    <row r="965" spans="1:2" x14ac:dyDescent="0.35">
      <c r="A965" s="34">
        <f t="shared" si="382"/>
        <v>1</v>
      </c>
      <c r="B965" s="34">
        <f t="shared" si="383"/>
        <v>1900</v>
      </c>
    </row>
    <row r="966" spans="1:2" x14ac:dyDescent="0.35">
      <c r="A966" s="34">
        <f t="shared" si="382"/>
        <v>1</v>
      </c>
      <c r="B966" s="34">
        <f t="shared" si="383"/>
        <v>1900</v>
      </c>
    </row>
    <row r="967" spans="1:2" x14ac:dyDescent="0.35">
      <c r="A967" s="34">
        <f t="shared" si="382"/>
        <v>1</v>
      </c>
      <c r="B967" s="34">
        <f t="shared" si="383"/>
        <v>1900</v>
      </c>
    </row>
    <row r="968" spans="1:2" x14ac:dyDescent="0.35">
      <c r="A968" s="34">
        <f t="shared" si="382"/>
        <v>1</v>
      </c>
      <c r="B968" s="34">
        <f t="shared" si="383"/>
        <v>1900</v>
      </c>
    </row>
    <row r="969" spans="1:2" x14ac:dyDescent="0.35">
      <c r="A969" s="34">
        <f t="shared" si="382"/>
        <v>1</v>
      </c>
      <c r="B969" s="34">
        <f t="shared" si="383"/>
        <v>1900</v>
      </c>
    </row>
    <row r="970" spans="1:2" x14ac:dyDescent="0.35">
      <c r="A970" s="34">
        <f t="shared" si="382"/>
        <v>1</v>
      </c>
      <c r="B970" s="34">
        <f t="shared" si="383"/>
        <v>1900</v>
      </c>
    </row>
    <row r="971" spans="1:2" x14ac:dyDescent="0.35">
      <c r="A971" s="34">
        <f t="shared" si="382"/>
        <v>1</v>
      </c>
      <c r="B971" s="34">
        <f t="shared" si="383"/>
        <v>1900</v>
      </c>
    </row>
    <row r="972" spans="1:2" x14ac:dyDescent="0.35">
      <c r="A972" s="34">
        <f t="shared" si="382"/>
        <v>1</v>
      </c>
      <c r="B972" s="34">
        <f t="shared" si="383"/>
        <v>1900</v>
      </c>
    </row>
    <row r="973" spans="1:2" x14ac:dyDescent="0.35">
      <c r="A973" s="34">
        <f t="shared" si="382"/>
        <v>1</v>
      </c>
      <c r="B973" s="34">
        <f t="shared" si="383"/>
        <v>1900</v>
      </c>
    </row>
    <row r="974" spans="1:2" x14ac:dyDescent="0.35">
      <c r="A974" s="34">
        <f t="shared" si="382"/>
        <v>1</v>
      </c>
      <c r="B974" s="34">
        <f t="shared" si="383"/>
        <v>1900</v>
      </c>
    </row>
    <row r="975" spans="1:2" x14ac:dyDescent="0.35">
      <c r="A975" s="34">
        <f t="shared" si="382"/>
        <v>1</v>
      </c>
      <c r="B975" s="34">
        <f t="shared" si="383"/>
        <v>1900</v>
      </c>
    </row>
    <row r="976" spans="1:2" x14ac:dyDescent="0.35">
      <c r="A976" s="34">
        <f t="shared" si="382"/>
        <v>1</v>
      </c>
      <c r="B976" s="34">
        <f t="shared" si="383"/>
        <v>1900</v>
      </c>
    </row>
    <row r="977" spans="1:2" x14ac:dyDescent="0.35">
      <c r="A977" s="34">
        <f t="shared" si="382"/>
        <v>1</v>
      </c>
      <c r="B977" s="34">
        <f t="shared" si="383"/>
        <v>1900</v>
      </c>
    </row>
    <row r="978" spans="1:2" x14ac:dyDescent="0.35">
      <c r="A978" s="34">
        <f t="shared" si="382"/>
        <v>1</v>
      </c>
      <c r="B978" s="34">
        <f t="shared" si="383"/>
        <v>1900</v>
      </c>
    </row>
    <row r="979" spans="1:2" x14ac:dyDescent="0.35">
      <c r="A979" s="34">
        <f t="shared" si="382"/>
        <v>1</v>
      </c>
      <c r="B979" s="34">
        <f t="shared" si="383"/>
        <v>1900</v>
      </c>
    </row>
    <row r="980" spans="1:2" x14ac:dyDescent="0.35">
      <c r="A980" s="34">
        <f t="shared" si="382"/>
        <v>1</v>
      </c>
      <c r="B980" s="34">
        <f t="shared" si="383"/>
        <v>1900</v>
      </c>
    </row>
    <row r="981" spans="1:2" x14ac:dyDescent="0.35">
      <c r="A981" s="34">
        <f t="shared" si="382"/>
        <v>1</v>
      </c>
      <c r="B981" s="34">
        <f t="shared" si="383"/>
        <v>1900</v>
      </c>
    </row>
    <row r="982" spans="1:2" x14ac:dyDescent="0.35">
      <c r="A982" s="34">
        <f t="shared" si="382"/>
        <v>1</v>
      </c>
      <c r="B982" s="34">
        <f t="shared" si="383"/>
        <v>1900</v>
      </c>
    </row>
    <row r="983" spans="1:2" x14ac:dyDescent="0.35">
      <c r="A983" s="34">
        <f t="shared" si="382"/>
        <v>1</v>
      </c>
      <c r="B983" s="34">
        <f t="shared" si="383"/>
        <v>1900</v>
      </c>
    </row>
    <row r="984" spans="1:2" x14ac:dyDescent="0.35">
      <c r="A984" s="34">
        <f t="shared" si="382"/>
        <v>1</v>
      </c>
      <c r="B984" s="34">
        <f t="shared" si="383"/>
        <v>1900</v>
      </c>
    </row>
    <row r="985" spans="1:2" x14ac:dyDescent="0.35">
      <c r="A985" s="34">
        <f t="shared" si="382"/>
        <v>1</v>
      </c>
      <c r="B985" s="34">
        <f t="shared" si="383"/>
        <v>1900</v>
      </c>
    </row>
    <row r="986" spans="1:2" x14ac:dyDescent="0.35">
      <c r="A986" s="34">
        <f t="shared" si="382"/>
        <v>1</v>
      </c>
      <c r="B986" s="34">
        <f t="shared" si="383"/>
        <v>1900</v>
      </c>
    </row>
    <row r="987" spans="1:2" x14ac:dyDescent="0.35">
      <c r="A987" s="34">
        <f t="shared" si="382"/>
        <v>1</v>
      </c>
      <c r="B987" s="34">
        <f t="shared" si="383"/>
        <v>1900</v>
      </c>
    </row>
    <row r="988" spans="1:2" x14ac:dyDescent="0.35">
      <c r="A988" s="34">
        <f t="shared" si="382"/>
        <v>1</v>
      </c>
      <c r="B988" s="34">
        <f t="shared" si="383"/>
        <v>1900</v>
      </c>
    </row>
    <row r="989" spans="1:2" x14ac:dyDescent="0.35">
      <c r="A989" s="34">
        <f t="shared" si="382"/>
        <v>1</v>
      </c>
      <c r="B989" s="34">
        <f t="shared" si="383"/>
        <v>1900</v>
      </c>
    </row>
    <row r="990" spans="1:2" x14ac:dyDescent="0.35">
      <c r="A990" s="34">
        <f t="shared" si="382"/>
        <v>1</v>
      </c>
      <c r="B990" s="34">
        <f t="shared" si="383"/>
        <v>1900</v>
      </c>
    </row>
    <row r="991" spans="1:2" x14ac:dyDescent="0.35">
      <c r="A991" s="34">
        <f t="shared" si="382"/>
        <v>1</v>
      </c>
      <c r="B991" s="34">
        <f t="shared" si="383"/>
        <v>1900</v>
      </c>
    </row>
    <row r="992" spans="1:2" x14ac:dyDescent="0.35">
      <c r="A992" s="34">
        <f t="shared" si="382"/>
        <v>1</v>
      </c>
      <c r="B992" s="34">
        <f t="shared" si="383"/>
        <v>1900</v>
      </c>
    </row>
    <row r="993" spans="1:2" x14ac:dyDescent="0.35">
      <c r="A993" s="34">
        <f t="shared" si="382"/>
        <v>1</v>
      </c>
      <c r="B993" s="34">
        <f t="shared" si="383"/>
        <v>1900</v>
      </c>
    </row>
    <row r="994" spans="1:2" x14ac:dyDescent="0.35">
      <c r="A994" s="34">
        <f t="shared" si="382"/>
        <v>1</v>
      </c>
      <c r="B994" s="34">
        <f t="shared" si="383"/>
        <v>1900</v>
      </c>
    </row>
    <row r="995" spans="1:2" x14ac:dyDescent="0.35">
      <c r="A995" s="34">
        <f t="shared" si="382"/>
        <v>1</v>
      </c>
      <c r="B995" s="34">
        <f t="shared" si="383"/>
        <v>1900</v>
      </c>
    </row>
    <row r="996" spans="1:2" x14ac:dyDescent="0.35">
      <c r="A996" s="34">
        <f t="shared" si="382"/>
        <v>1</v>
      </c>
      <c r="B996" s="34">
        <f t="shared" si="383"/>
        <v>1900</v>
      </c>
    </row>
    <row r="997" spans="1:2" x14ac:dyDescent="0.35">
      <c r="A997" s="34">
        <f t="shared" si="382"/>
        <v>1</v>
      </c>
      <c r="B997" s="34">
        <f t="shared" si="383"/>
        <v>1900</v>
      </c>
    </row>
    <row r="998" spans="1:2" x14ac:dyDescent="0.35">
      <c r="A998" s="34">
        <f t="shared" si="382"/>
        <v>1</v>
      </c>
      <c r="B998" s="34">
        <f t="shared" si="383"/>
        <v>1900</v>
      </c>
    </row>
    <row r="999" spans="1:2" x14ac:dyDescent="0.35">
      <c r="A999" s="34">
        <f t="shared" si="382"/>
        <v>1</v>
      </c>
      <c r="B999" s="34">
        <f t="shared" si="383"/>
        <v>1900</v>
      </c>
    </row>
    <row r="1000" spans="1:2" x14ac:dyDescent="0.35">
      <c r="A1000" s="34">
        <f t="shared" si="382"/>
        <v>1</v>
      </c>
      <c r="B1000" s="34">
        <f t="shared" si="383"/>
        <v>1900</v>
      </c>
    </row>
    <row r="1001" spans="1:2" x14ac:dyDescent="0.35">
      <c r="A1001" s="34">
        <f t="shared" si="382"/>
        <v>1</v>
      </c>
      <c r="B1001" s="34">
        <f t="shared" si="383"/>
        <v>1900</v>
      </c>
    </row>
    <row r="1002" spans="1:2" x14ac:dyDescent="0.35">
      <c r="A1002" s="34">
        <f t="shared" si="382"/>
        <v>1</v>
      </c>
      <c r="B1002" s="34">
        <f t="shared" si="383"/>
        <v>1900</v>
      </c>
    </row>
    <row r="1003" spans="1:2" x14ac:dyDescent="0.35">
      <c r="A1003" s="34">
        <f t="shared" si="382"/>
        <v>1</v>
      </c>
      <c r="B1003" s="34">
        <f t="shared" si="383"/>
        <v>1900</v>
      </c>
    </row>
    <row r="1004" spans="1:2" x14ac:dyDescent="0.35">
      <c r="A1004" s="34">
        <f t="shared" si="382"/>
        <v>1</v>
      </c>
      <c r="B1004" s="34">
        <f t="shared" si="383"/>
        <v>1900</v>
      </c>
    </row>
    <row r="1005" spans="1:2" x14ac:dyDescent="0.35">
      <c r="A1005" s="34">
        <f t="shared" si="382"/>
        <v>1</v>
      </c>
      <c r="B1005" s="34">
        <f t="shared" si="383"/>
        <v>1900</v>
      </c>
    </row>
    <row r="1006" spans="1:2" x14ac:dyDescent="0.35">
      <c r="A1006" s="34">
        <f t="shared" si="382"/>
        <v>1</v>
      </c>
      <c r="B1006" s="34">
        <f t="shared" si="383"/>
        <v>1900</v>
      </c>
    </row>
    <row r="1007" spans="1:2" x14ac:dyDescent="0.35">
      <c r="A1007" s="34">
        <f t="shared" si="382"/>
        <v>1</v>
      </c>
      <c r="B1007" s="34">
        <f t="shared" si="383"/>
        <v>1900</v>
      </c>
    </row>
    <row r="1008" spans="1:2" x14ac:dyDescent="0.35">
      <c r="A1008" s="34">
        <f t="shared" si="382"/>
        <v>1</v>
      </c>
      <c r="B1008" s="34">
        <f t="shared" si="383"/>
        <v>1900</v>
      </c>
    </row>
    <row r="1009" spans="1:2" x14ac:dyDescent="0.35">
      <c r="A1009" s="34">
        <f t="shared" si="382"/>
        <v>1</v>
      </c>
      <c r="B1009" s="34">
        <f t="shared" si="383"/>
        <v>1900</v>
      </c>
    </row>
    <row r="1010" spans="1:2" x14ac:dyDescent="0.35">
      <c r="A1010" s="34">
        <f t="shared" si="382"/>
        <v>1</v>
      </c>
      <c r="B1010" s="34">
        <f t="shared" si="383"/>
        <v>1900</v>
      </c>
    </row>
    <row r="1011" spans="1:2" x14ac:dyDescent="0.35">
      <c r="A1011" s="34">
        <f t="shared" si="382"/>
        <v>1</v>
      </c>
      <c r="B1011" s="34">
        <f t="shared" si="383"/>
        <v>1900</v>
      </c>
    </row>
    <row r="1012" spans="1:2" x14ac:dyDescent="0.35">
      <c r="A1012" s="34">
        <f t="shared" si="382"/>
        <v>1</v>
      </c>
      <c r="B1012" s="34">
        <f t="shared" si="383"/>
        <v>1900</v>
      </c>
    </row>
    <row r="1013" spans="1:2" x14ac:dyDescent="0.35">
      <c r="A1013" s="34">
        <f t="shared" si="382"/>
        <v>1</v>
      </c>
      <c r="B1013" s="34">
        <f t="shared" si="383"/>
        <v>1900</v>
      </c>
    </row>
    <row r="1014" spans="1:2" x14ac:dyDescent="0.35">
      <c r="A1014" s="34">
        <f t="shared" si="382"/>
        <v>1</v>
      </c>
      <c r="B1014" s="34">
        <f t="shared" si="383"/>
        <v>1900</v>
      </c>
    </row>
    <row r="1015" spans="1:2" x14ac:dyDescent="0.35">
      <c r="A1015" s="34">
        <f t="shared" si="382"/>
        <v>1</v>
      </c>
      <c r="B1015" s="34">
        <f t="shared" si="383"/>
        <v>1900</v>
      </c>
    </row>
    <row r="1016" spans="1:2" x14ac:dyDescent="0.35">
      <c r="A1016" s="34">
        <f t="shared" si="382"/>
        <v>1</v>
      </c>
      <c r="B1016" s="34">
        <f t="shared" si="383"/>
        <v>1900</v>
      </c>
    </row>
    <row r="1017" spans="1:2" x14ac:dyDescent="0.35">
      <c r="A1017" s="34">
        <f t="shared" si="382"/>
        <v>1</v>
      </c>
      <c r="B1017" s="34">
        <f t="shared" si="383"/>
        <v>1900</v>
      </c>
    </row>
    <row r="1018" spans="1:2" x14ac:dyDescent="0.35">
      <c r="A1018" s="34">
        <f t="shared" si="382"/>
        <v>1</v>
      </c>
      <c r="B1018" s="34">
        <f t="shared" si="383"/>
        <v>1900</v>
      </c>
    </row>
    <row r="1019" spans="1:2" x14ac:dyDescent="0.35">
      <c r="A1019" s="34">
        <f t="shared" si="382"/>
        <v>1</v>
      </c>
      <c r="B1019" s="34">
        <f t="shared" si="383"/>
        <v>1900</v>
      </c>
    </row>
    <row r="1020" spans="1:2" x14ac:dyDescent="0.35">
      <c r="A1020" s="34">
        <f t="shared" si="382"/>
        <v>1</v>
      </c>
      <c r="B1020" s="34">
        <f t="shared" si="383"/>
        <v>1900</v>
      </c>
    </row>
    <row r="1021" spans="1:2" x14ac:dyDescent="0.35">
      <c r="A1021" s="34">
        <f t="shared" si="382"/>
        <v>1</v>
      </c>
      <c r="B1021" s="34">
        <f t="shared" si="383"/>
        <v>1900</v>
      </c>
    </row>
    <row r="1022" spans="1:2" x14ac:dyDescent="0.35">
      <c r="A1022" s="34">
        <f t="shared" si="382"/>
        <v>1</v>
      </c>
      <c r="B1022" s="34">
        <f t="shared" si="383"/>
        <v>1900</v>
      </c>
    </row>
    <row r="1023" spans="1:2" x14ac:dyDescent="0.35">
      <c r="A1023" s="34">
        <f t="shared" si="382"/>
        <v>1</v>
      </c>
      <c r="B1023" s="34">
        <f t="shared" si="383"/>
        <v>1900</v>
      </c>
    </row>
    <row r="1024" spans="1:2" x14ac:dyDescent="0.35">
      <c r="A1024" s="34">
        <f t="shared" ref="A1024:A1087" si="384">MONTH(C1024)</f>
        <v>1</v>
      </c>
      <c r="B1024" s="34">
        <f t="shared" ref="B1024:B1087" si="385">YEAR(C1024)</f>
        <v>1900</v>
      </c>
    </row>
    <row r="1025" spans="1:2" x14ac:dyDescent="0.35">
      <c r="A1025" s="34">
        <f t="shared" si="384"/>
        <v>1</v>
      </c>
      <c r="B1025" s="34">
        <f t="shared" si="385"/>
        <v>1900</v>
      </c>
    </row>
    <row r="1026" spans="1:2" x14ac:dyDescent="0.35">
      <c r="A1026" s="34">
        <f t="shared" si="384"/>
        <v>1</v>
      </c>
      <c r="B1026" s="34">
        <f t="shared" si="385"/>
        <v>1900</v>
      </c>
    </row>
    <row r="1027" spans="1:2" x14ac:dyDescent="0.35">
      <c r="A1027" s="34">
        <f t="shared" si="384"/>
        <v>1</v>
      </c>
      <c r="B1027" s="34">
        <f t="shared" si="385"/>
        <v>1900</v>
      </c>
    </row>
    <row r="1028" spans="1:2" x14ac:dyDescent="0.35">
      <c r="A1028" s="34">
        <f t="shared" si="384"/>
        <v>1</v>
      </c>
      <c r="B1028" s="34">
        <f t="shared" si="385"/>
        <v>1900</v>
      </c>
    </row>
    <row r="1029" spans="1:2" x14ac:dyDescent="0.35">
      <c r="A1029" s="34">
        <f t="shared" si="384"/>
        <v>1</v>
      </c>
      <c r="B1029" s="34">
        <f t="shared" si="385"/>
        <v>1900</v>
      </c>
    </row>
    <row r="1030" spans="1:2" x14ac:dyDescent="0.35">
      <c r="A1030" s="34">
        <f t="shared" si="384"/>
        <v>1</v>
      </c>
      <c r="B1030" s="34">
        <f t="shared" si="385"/>
        <v>1900</v>
      </c>
    </row>
    <row r="1031" spans="1:2" x14ac:dyDescent="0.35">
      <c r="A1031" s="34">
        <f t="shared" si="384"/>
        <v>1</v>
      </c>
      <c r="B1031" s="34">
        <f t="shared" si="385"/>
        <v>1900</v>
      </c>
    </row>
    <row r="1032" spans="1:2" x14ac:dyDescent="0.35">
      <c r="A1032" s="34">
        <f t="shared" si="384"/>
        <v>1</v>
      </c>
      <c r="B1032" s="34">
        <f t="shared" si="385"/>
        <v>1900</v>
      </c>
    </row>
    <row r="1033" spans="1:2" x14ac:dyDescent="0.35">
      <c r="A1033" s="34">
        <f t="shared" si="384"/>
        <v>1</v>
      </c>
      <c r="B1033" s="34">
        <f t="shared" si="385"/>
        <v>1900</v>
      </c>
    </row>
    <row r="1034" spans="1:2" x14ac:dyDescent="0.35">
      <c r="A1034" s="34">
        <f t="shared" si="384"/>
        <v>1</v>
      </c>
      <c r="B1034" s="34">
        <f t="shared" si="385"/>
        <v>1900</v>
      </c>
    </row>
    <row r="1035" spans="1:2" x14ac:dyDescent="0.35">
      <c r="A1035" s="34">
        <f t="shared" si="384"/>
        <v>1</v>
      </c>
      <c r="B1035" s="34">
        <f t="shared" si="385"/>
        <v>1900</v>
      </c>
    </row>
    <row r="1036" spans="1:2" x14ac:dyDescent="0.35">
      <c r="A1036" s="34">
        <f t="shared" si="384"/>
        <v>1</v>
      </c>
      <c r="B1036" s="34">
        <f t="shared" si="385"/>
        <v>1900</v>
      </c>
    </row>
    <row r="1037" spans="1:2" x14ac:dyDescent="0.35">
      <c r="A1037" s="34">
        <f t="shared" si="384"/>
        <v>1</v>
      </c>
      <c r="B1037" s="34">
        <f t="shared" si="385"/>
        <v>1900</v>
      </c>
    </row>
    <row r="1038" spans="1:2" x14ac:dyDescent="0.35">
      <c r="A1038" s="34">
        <f t="shared" si="384"/>
        <v>1</v>
      </c>
      <c r="B1038" s="34">
        <f t="shared" si="385"/>
        <v>1900</v>
      </c>
    </row>
    <row r="1039" spans="1:2" x14ac:dyDescent="0.35">
      <c r="A1039" s="34">
        <f t="shared" si="384"/>
        <v>1</v>
      </c>
      <c r="B1039" s="34">
        <f t="shared" si="385"/>
        <v>1900</v>
      </c>
    </row>
    <row r="1040" spans="1:2" x14ac:dyDescent="0.35">
      <c r="A1040" s="34">
        <f t="shared" si="384"/>
        <v>1</v>
      </c>
      <c r="B1040" s="34">
        <f t="shared" si="385"/>
        <v>1900</v>
      </c>
    </row>
    <row r="1041" spans="1:2" x14ac:dyDescent="0.35">
      <c r="A1041" s="34">
        <f t="shared" si="384"/>
        <v>1</v>
      </c>
      <c r="B1041" s="34">
        <f t="shared" si="385"/>
        <v>1900</v>
      </c>
    </row>
    <row r="1042" spans="1:2" x14ac:dyDescent="0.35">
      <c r="A1042" s="34">
        <f t="shared" si="384"/>
        <v>1</v>
      </c>
      <c r="B1042" s="34">
        <f t="shared" si="385"/>
        <v>1900</v>
      </c>
    </row>
    <row r="1043" spans="1:2" x14ac:dyDescent="0.35">
      <c r="A1043" s="34">
        <f t="shared" si="384"/>
        <v>1</v>
      </c>
      <c r="B1043" s="34">
        <f t="shared" si="385"/>
        <v>1900</v>
      </c>
    </row>
    <row r="1044" spans="1:2" x14ac:dyDescent="0.35">
      <c r="A1044" s="34">
        <f t="shared" si="384"/>
        <v>1</v>
      </c>
      <c r="B1044" s="34">
        <f t="shared" si="385"/>
        <v>1900</v>
      </c>
    </row>
    <row r="1045" spans="1:2" x14ac:dyDescent="0.35">
      <c r="A1045" s="34">
        <f t="shared" si="384"/>
        <v>1</v>
      </c>
      <c r="B1045" s="34">
        <f t="shared" si="385"/>
        <v>1900</v>
      </c>
    </row>
    <row r="1046" spans="1:2" x14ac:dyDescent="0.35">
      <c r="A1046" s="34">
        <f t="shared" si="384"/>
        <v>1</v>
      </c>
      <c r="B1046" s="34">
        <f t="shared" si="385"/>
        <v>1900</v>
      </c>
    </row>
    <row r="1047" spans="1:2" x14ac:dyDescent="0.35">
      <c r="A1047" s="34">
        <f t="shared" si="384"/>
        <v>1</v>
      </c>
      <c r="B1047" s="34">
        <f t="shared" si="385"/>
        <v>1900</v>
      </c>
    </row>
    <row r="1048" spans="1:2" x14ac:dyDescent="0.35">
      <c r="A1048" s="34">
        <f t="shared" si="384"/>
        <v>1</v>
      </c>
      <c r="B1048" s="34">
        <f t="shared" si="385"/>
        <v>1900</v>
      </c>
    </row>
    <row r="1049" spans="1:2" x14ac:dyDescent="0.35">
      <c r="A1049" s="34">
        <f t="shared" si="384"/>
        <v>1</v>
      </c>
      <c r="B1049" s="34">
        <f t="shared" si="385"/>
        <v>1900</v>
      </c>
    </row>
    <row r="1050" spans="1:2" x14ac:dyDescent="0.35">
      <c r="A1050" s="34">
        <f t="shared" si="384"/>
        <v>1</v>
      </c>
      <c r="B1050" s="34">
        <f t="shared" si="385"/>
        <v>1900</v>
      </c>
    </row>
    <row r="1051" spans="1:2" x14ac:dyDescent="0.35">
      <c r="A1051" s="34">
        <f t="shared" si="384"/>
        <v>1</v>
      </c>
      <c r="B1051" s="34">
        <f t="shared" si="385"/>
        <v>1900</v>
      </c>
    </row>
    <row r="1052" spans="1:2" x14ac:dyDescent="0.35">
      <c r="A1052" s="34">
        <f t="shared" si="384"/>
        <v>1</v>
      </c>
      <c r="B1052" s="34">
        <f t="shared" si="385"/>
        <v>1900</v>
      </c>
    </row>
    <row r="1053" spans="1:2" x14ac:dyDescent="0.35">
      <c r="A1053" s="34">
        <f t="shared" si="384"/>
        <v>1</v>
      </c>
      <c r="B1053" s="34">
        <f t="shared" si="385"/>
        <v>1900</v>
      </c>
    </row>
    <row r="1054" spans="1:2" x14ac:dyDescent="0.35">
      <c r="A1054" s="34">
        <f t="shared" si="384"/>
        <v>1</v>
      </c>
      <c r="B1054" s="34">
        <f t="shared" si="385"/>
        <v>1900</v>
      </c>
    </row>
    <row r="1055" spans="1:2" x14ac:dyDescent="0.35">
      <c r="A1055" s="34">
        <f t="shared" si="384"/>
        <v>1</v>
      </c>
      <c r="B1055" s="34">
        <f t="shared" si="385"/>
        <v>1900</v>
      </c>
    </row>
    <row r="1056" spans="1:2" x14ac:dyDescent="0.35">
      <c r="A1056" s="34">
        <f t="shared" si="384"/>
        <v>1</v>
      </c>
      <c r="B1056" s="34">
        <f t="shared" si="385"/>
        <v>1900</v>
      </c>
    </row>
    <row r="1057" spans="1:2" x14ac:dyDescent="0.35">
      <c r="A1057" s="34">
        <f t="shared" si="384"/>
        <v>1</v>
      </c>
      <c r="B1057" s="34">
        <f t="shared" si="385"/>
        <v>1900</v>
      </c>
    </row>
    <row r="1058" spans="1:2" x14ac:dyDescent="0.35">
      <c r="A1058" s="34">
        <f t="shared" si="384"/>
        <v>1</v>
      </c>
      <c r="B1058" s="34">
        <f t="shared" si="385"/>
        <v>1900</v>
      </c>
    </row>
    <row r="1059" spans="1:2" x14ac:dyDescent="0.35">
      <c r="A1059" s="34">
        <f t="shared" si="384"/>
        <v>1</v>
      </c>
      <c r="B1059" s="34">
        <f t="shared" si="385"/>
        <v>1900</v>
      </c>
    </row>
    <row r="1060" spans="1:2" x14ac:dyDescent="0.35">
      <c r="A1060" s="34">
        <f t="shared" si="384"/>
        <v>1</v>
      </c>
      <c r="B1060" s="34">
        <f t="shared" si="385"/>
        <v>1900</v>
      </c>
    </row>
    <row r="1061" spans="1:2" x14ac:dyDescent="0.35">
      <c r="A1061" s="34">
        <f t="shared" si="384"/>
        <v>1</v>
      </c>
      <c r="B1061" s="34">
        <f t="shared" si="385"/>
        <v>1900</v>
      </c>
    </row>
    <row r="1062" spans="1:2" x14ac:dyDescent="0.35">
      <c r="A1062" s="34">
        <f t="shared" si="384"/>
        <v>1</v>
      </c>
      <c r="B1062" s="34">
        <f t="shared" si="385"/>
        <v>1900</v>
      </c>
    </row>
    <row r="1063" spans="1:2" x14ac:dyDescent="0.35">
      <c r="A1063" s="34">
        <f t="shared" si="384"/>
        <v>1</v>
      </c>
      <c r="B1063" s="34">
        <f t="shared" si="385"/>
        <v>1900</v>
      </c>
    </row>
    <row r="1064" spans="1:2" x14ac:dyDescent="0.35">
      <c r="A1064" s="34">
        <f t="shared" si="384"/>
        <v>1</v>
      </c>
      <c r="B1064" s="34">
        <f t="shared" si="385"/>
        <v>1900</v>
      </c>
    </row>
    <row r="1065" spans="1:2" x14ac:dyDescent="0.35">
      <c r="A1065" s="34">
        <f t="shared" si="384"/>
        <v>1</v>
      </c>
      <c r="B1065" s="34">
        <f t="shared" si="385"/>
        <v>1900</v>
      </c>
    </row>
    <row r="1066" spans="1:2" x14ac:dyDescent="0.35">
      <c r="A1066" s="34">
        <f t="shared" si="384"/>
        <v>1</v>
      </c>
      <c r="B1066" s="34">
        <f t="shared" si="385"/>
        <v>1900</v>
      </c>
    </row>
    <row r="1067" spans="1:2" x14ac:dyDescent="0.35">
      <c r="A1067" s="34">
        <f t="shared" si="384"/>
        <v>1</v>
      </c>
      <c r="B1067" s="34">
        <f t="shared" si="385"/>
        <v>1900</v>
      </c>
    </row>
    <row r="1068" spans="1:2" x14ac:dyDescent="0.35">
      <c r="A1068" s="34">
        <f t="shared" si="384"/>
        <v>1</v>
      </c>
      <c r="B1068" s="34">
        <f t="shared" si="385"/>
        <v>1900</v>
      </c>
    </row>
    <row r="1069" spans="1:2" x14ac:dyDescent="0.35">
      <c r="A1069" s="34">
        <f t="shared" si="384"/>
        <v>1</v>
      </c>
      <c r="B1069" s="34">
        <f t="shared" si="385"/>
        <v>1900</v>
      </c>
    </row>
    <row r="1070" spans="1:2" x14ac:dyDescent="0.35">
      <c r="A1070" s="34">
        <f t="shared" si="384"/>
        <v>1</v>
      </c>
      <c r="B1070" s="34">
        <f t="shared" si="385"/>
        <v>1900</v>
      </c>
    </row>
    <row r="1071" spans="1:2" x14ac:dyDescent="0.35">
      <c r="A1071" s="34">
        <f t="shared" si="384"/>
        <v>1</v>
      </c>
      <c r="B1071" s="34">
        <f t="shared" si="385"/>
        <v>1900</v>
      </c>
    </row>
    <row r="1072" spans="1:2" x14ac:dyDescent="0.35">
      <c r="A1072" s="34">
        <f t="shared" si="384"/>
        <v>1</v>
      </c>
      <c r="B1072" s="34">
        <f t="shared" si="385"/>
        <v>1900</v>
      </c>
    </row>
    <row r="1073" spans="1:2" x14ac:dyDescent="0.35">
      <c r="A1073" s="34">
        <f t="shared" si="384"/>
        <v>1</v>
      </c>
      <c r="B1073" s="34">
        <f t="shared" si="385"/>
        <v>1900</v>
      </c>
    </row>
    <row r="1074" spans="1:2" x14ac:dyDescent="0.35">
      <c r="A1074" s="34">
        <f t="shared" si="384"/>
        <v>1</v>
      </c>
      <c r="B1074" s="34">
        <f t="shared" si="385"/>
        <v>1900</v>
      </c>
    </row>
    <row r="1075" spans="1:2" x14ac:dyDescent="0.35">
      <c r="A1075" s="34">
        <f t="shared" si="384"/>
        <v>1</v>
      </c>
      <c r="B1075" s="34">
        <f t="shared" si="385"/>
        <v>1900</v>
      </c>
    </row>
    <row r="1076" spans="1:2" x14ac:dyDescent="0.35">
      <c r="A1076" s="34">
        <f t="shared" si="384"/>
        <v>1</v>
      </c>
      <c r="B1076" s="34">
        <f t="shared" si="385"/>
        <v>1900</v>
      </c>
    </row>
    <row r="1077" spans="1:2" x14ac:dyDescent="0.35">
      <c r="A1077" s="34">
        <f t="shared" si="384"/>
        <v>1</v>
      </c>
      <c r="B1077" s="34">
        <f t="shared" si="385"/>
        <v>1900</v>
      </c>
    </row>
    <row r="1078" spans="1:2" x14ac:dyDescent="0.35">
      <c r="A1078" s="34">
        <f t="shared" si="384"/>
        <v>1</v>
      </c>
      <c r="B1078" s="34">
        <f t="shared" si="385"/>
        <v>1900</v>
      </c>
    </row>
    <row r="1079" spans="1:2" x14ac:dyDescent="0.35">
      <c r="A1079" s="34">
        <f t="shared" si="384"/>
        <v>1</v>
      </c>
      <c r="B1079" s="34">
        <f t="shared" si="385"/>
        <v>1900</v>
      </c>
    </row>
    <row r="1080" spans="1:2" x14ac:dyDescent="0.35">
      <c r="A1080" s="34">
        <f t="shared" si="384"/>
        <v>1</v>
      </c>
      <c r="B1080" s="34">
        <f t="shared" si="385"/>
        <v>1900</v>
      </c>
    </row>
    <row r="1081" spans="1:2" x14ac:dyDescent="0.35">
      <c r="A1081" s="34">
        <f t="shared" si="384"/>
        <v>1</v>
      </c>
      <c r="B1081" s="34">
        <f t="shared" si="385"/>
        <v>1900</v>
      </c>
    </row>
    <row r="1082" spans="1:2" x14ac:dyDescent="0.35">
      <c r="A1082" s="34">
        <f t="shared" si="384"/>
        <v>1</v>
      </c>
      <c r="B1082" s="34">
        <f t="shared" si="385"/>
        <v>1900</v>
      </c>
    </row>
    <row r="1083" spans="1:2" x14ac:dyDescent="0.35">
      <c r="A1083" s="34">
        <f t="shared" si="384"/>
        <v>1</v>
      </c>
      <c r="B1083" s="34">
        <f t="shared" si="385"/>
        <v>1900</v>
      </c>
    </row>
    <row r="1084" spans="1:2" x14ac:dyDescent="0.35">
      <c r="A1084" s="34">
        <f t="shared" si="384"/>
        <v>1</v>
      </c>
      <c r="B1084" s="34">
        <f t="shared" si="385"/>
        <v>1900</v>
      </c>
    </row>
    <row r="1085" spans="1:2" x14ac:dyDescent="0.35">
      <c r="A1085" s="34">
        <f t="shared" si="384"/>
        <v>1</v>
      </c>
      <c r="B1085" s="34">
        <f t="shared" si="385"/>
        <v>1900</v>
      </c>
    </row>
    <row r="1086" spans="1:2" x14ac:dyDescent="0.35">
      <c r="A1086" s="34">
        <f t="shared" si="384"/>
        <v>1</v>
      </c>
      <c r="B1086" s="34">
        <f t="shared" si="385"/>
        <v>1900</v>
      </c>
    </row>
    <row r="1087" spans="1:2" x14ac:dyDescent="0.35">
      <c r="A1087" s="34">
        <f t="shared" si="384"/>
        <v>1</v>
      </c>
      <c r="B1087" s="34">
        <f t="shared" si="385"/>
        <v>1900</v>
      </c>
    </row>
    <row r="1088" spans="1:2" x14ac:dyDescent="0.35">
      <c r="A1088" s="34">
        <f t="shared" ref="A1088:A1151" si="386">MONTH(C1088)</f>
        <v>1</v>
      </c>
      <c r="B1088" s="34">
        <f t="shared" ref="B1088:B1151" si="387">YEAR(C1088)</f>
        <v>1900</v>
      </c>
    </row>
    <row r="1089" spans="1:2" x14ac:dyDescent="0.35">
      <c r="A1089" s="34">
        <f t="shared" si="386"/>
        <v>1</v>
      </c>
      <c r="B1089" s="34">
        <f t="shared" si="387"/>
        <v>1900</v>
      </c>
    </row>
    <row r="1090" spans="1:2" x14ac:dyDescent="0.35">
      <c r="A1090" s="34">
        <f t="shared" si="386"/>
        <v>1</v>
      </c>
      <c r="B1090" s="34">
        <f t="shared" si="387"/>
        <v>1900</v>
      </c>
    </row>
    <row r="1091" spans="1:2" x14ac:dyDescent="0.35">
      <c r="A1091" s="34">
        <f t="shared" si="386"/>
        <v>1</v>
      </c>
      <c r="B1091" s="34">
        <f t="shared" si="387"/>
        <v>1900</v>
      </c>
    </row>
    <row r="1092" spans="1:2" x14ac:dyDescent="0.35">
      <c r="A1092" s="34">
        <f t="shared" si="386"/>
        <v>1</v>
      </c>
      <c r="B1092" s="34">
        <f t="shared" si="387"/>
        <v>1900</v>
      </c>
    </row>
    <row r="1093" spans="1:2" x14ac:dyDescent="0.35">
      <c r="A1093" s="34">
        <f t="shared" si="386"/>
        <v>1</v>
      </c>
      <c r="B1093" s="34">
        <f t="shared" si="387"/>
        <v>1900</v>
      </c>
    </row>
    <row r="1094" spans="1:2" x14ac:dyDescent="0.35">
      <c r="A1094" s="34">
        <f t="shared" si="386"/>
        <v>1</v>
      </c>
      <c r="B1094" s="34">
        <f t="shared" si="387"/>
        <v>1900</v>
      </c>
    </row>
    <row r="1095" spans="1:2" x14ac:dyDescent="0.35">
      <c r="A1095" s="34">
        <f t="shared" si="386"/>
        <v>1</v>
      </c>
      <c r="B1095" s="34">
        <f t="shared" si="387"/>
        <v>1900</v>
      </c>
    </row>
    <row r="1096" spans="1:2" x14ac:dyDescent="0.35">
      <c r="A1096" s="34">
        <f t="shared" si="386"/>
        <v>1</v>
      </c>
      <c r="B1096" s="34">
        <f t="shared" si="387"/>
        <v>1900</v>
      </c>
    </row>
    <row r="1097" spans="1:2" x14ac:dyDescent="0.35">
      <c r="A1097" s="34">
        <f t="shared" si="386"/>
        <v>1</v>
      </c>
      <c r="B1097" s="34">
        <f t="shared" si="387"/>
        <v>1900</v>
      </c>
    </row>
    <row r="1098" spans="1:2" x14ac:dyDescent="0.35">
      <c r="A1098" s="34">
        <f t="shared" si="386"/>
        <v>1</v>
      </c>
      <c r="B1098" s="34">
        <f t="shared" si="387"/>
        <v>1900</v>
      </c>
    </row>
    <row r="1099" spans="1:2" x14ac:dyDescent="0.35">
      <c r="A1099" s="34">
        <f t="shared" si="386"/>
        <v>1</v>
      </c>
      <c r="B1099" s="34">
        <f t="shared" si="387"/>
        <v>1900</v>
      </c>
    </row>
    <row r="1100" spans="1:2" x14ac:dyDescent="0.35">
      <c r="A1100" s="34">
        <f t="shared" si="386"/>
        <v>1</v>
      </c>
      <c r="B1100" s="34">
        <f t="shared" si="387"/>
        <v>1900</v>
      </c>
    </row>
    <row r="1101" spans="1:2" x14ac:dyDescent="0.35">
      <c r="A1101" s="34">
        <f t="shared" si="386"/>
        <v>1</v>
      </c>
      <c r="B1101" s="34">
        <f t="shared" si="387"/>
        <v>1900</v>
      </c>
    </row>
    <row r="1102" spans="1:2" x14ac:dyDescent="0.35">
      <c r="A1102" s="34">
        <f t="shared" si="386"/>
        <v>1</v>
      </c>
      <c r="B1102" s="34">
        <f t="shared" si="387"/>
        <v>1900</v>
      </c>
    </row>
    <row r="1103" spans="1:2" x14ac:dyDescent="0.35">
      <c r="A1103" s="34">
        <f t="shared" si="386"/>
        <v>1</v>
      </c>
      <c r="B1103" s="34">
        <f t="shared" si="387"/>
        <v>1900</v>
      </c>
    </row>
    <row r="1104" spans="1:2" x14ac:dyDescent="0.35">
      <c r="A1104" s="34">
        <f t="shared" si="386"/>
        <v>1</v>
      </c>
      <c r="B1104" s="34">
        <f t="shared" si="387"/>
        <v>1900</v>
      </c>
    </row>
    <row r="1105" spans="1:3" x14ac:dyDescent="0.35">
      <c r="A1105" s="34">
        <f t="shared" si="386"/>
        <v>1</v>
      </c>
      <c r="B1105" s="34">
        <f t="shared" si="387"/>
        <v>1900</v>
      </c>
    </row>
    <row r="1106" spans="1:3" x14ac:dyDescent="0.35">
      <c r="A1106" s="34">
        <f t="shared" si="386"/>
        <v>1</v>
      </c>
      <c r="B1106" s="34">
        <f t="shared" si="387"/>
        <v>1900</v>
      </c>
    </row>
    <row r="1107" spans="1:3" x14ac:dyDescent="0.35">
      <c r="A1107" s="34">
        <f t="shared" si="386"/>
        <v>1</v>
      </c>
      <c r="B1107" s="34">
        <f t="shared" si="387"/>
        <v>1900</v>
      </c>
    </row>
    <row r="1108" spans="1:3" x14ac:dyDescent="0.35">
      <c r="A1108" s="34">
        <f t="shared" si="386"/>
        <v>1</v>
      </c>
      <c r="B1108" s="34">
        <f t="shared" si="387"/>
        <v>1900</v>
      </c>
    </row>
    <row r="1109" spans="1:3" x14ac:dyDescent="0.35">
      <c r="A1109" s="34">
        <f t="shared" si="386"/>
        <v>1</v>
      </c>
      <c r="B1109" s="34">
        <f t="shared" si="387"/>
        <v>1900</v>
      </c>
    </row>
    <row r="1110" spans="1:3" x14ac:dyDescent="0.35">
      <c r="A1110" s="34">
        <f t="shared" si="386"/>
        <v>1</v>
      </c>
      <c r="B1110" s="34">
        <f t="shared" si="387"/>
        <v>1900</v>
      </c>
      <c r="C1110" s="134"/>
    </row>
    <row r="1111" spans="1:3" x14ac:dyDescent="0.35">
      <c r="A1111" s="34">
        <f t="shared" si="386"/>
        <v>1</v>
      </c>
      <c r="B1111" s="34">
        <f t="shared" si="387"/>
        <v>1900</v>
      </c>
    </row>
    <row r="1112" spans="1:3" x14ac:dyDescent="0.35">
      <c r="A1112" s="34">
        <f t="shared" si="386"/>
        <v>1</v>
      </c>
      <c r="B1112" s="34">
        <f t="shared" si="387"/>
        <v>1900</v>
      </c>
    </row>
    <row r="1113" spans="1:3" x14ac:dyDescent="0.35">
      <c r="A1113" s="34">
        <f t="shared" si="386"/>
        <v>1</v>
      </c>
      <c r="B1113" s="34">
        <f t="shared" si="387"/>
        <v>1900</v>
      </c>
    </row>
    <row r="1114" spans="1:3" x14ac:dyDescent="0.35">
      <c r="A1114" s="34">
        <f t="shared" si="386"/>
        <v>1</v>
      </c>
      <c r="B1114" s="34">
        <f t="shared" si="387"/>
        <v>1900</v>
      </c>
    </row>
    <row r="1115" spans="1:3" x14ac:dyDescent="0.35">
      <c r="A1115" s="34">
        <f t="shared" si="386"/>
        <v>1</v>
      </c>
      <c r="B1115" s="34">
        <f t="shared" si="387"/>
        <v>1900</v>
      </c>
    </row>
    <row r="1116" spans="1:3" x14ac:dyDescent="0.35">
      <c r="A1116" s="34">
        <f t="shared" si="386"/>
        <v>1</v>
      </c>
      <c r="B1116" s="34">
        <f t="shared" si="387"/>
        <v>1900</v>
      </c>
    </row>
    <row r="1117" spans="1:3" x14ac:dyDescent="0.35">
      <c r="A1117" s="34">
        <f t="shared" si="386"/>
        <v>1</v>
      </c>
      <c r="B1117" s="34">
        <f t="shared" si="387"/>
        <v>1900</v>
      </c>
    </row>
    <row r="1118" spans="1:3" x14ac:dyDescent="0.35">
      <c r="A1118" s="34">
        <f t="shared" si="386"/>
        <v>1</v>
      </c>
      <c r="B1118" s="34">
        <f t="shared" si="387"/>
        <v>1900</v>
      </c>
    </row>
    <row r="1119" spans="1:3" x14ac:dyDescent="0.35">
      <c r="A1119" s="34">
        <f t="shared" si="386"/>
        <v>1</v>
      </c>
      <c r="B1119" s="34">
        <f t="shared" si="387"/>
        <v>1900</v>
      </c>
    </row>
    <row r="1120" spans="1:3" x14ac:dyDescent="0.35">
      <c r="A1120" s="34">
        <f t="shared" si="386"/>
        <v>1</v>
      </c>
      <c r="B1120" s="34">
        <f t="shared" si="387"/>
        <v>1900</v>
      </c>
    </row>
    <row r="1121" spans="1:2" x14ac:dyDescent="0.35">
      <c r="A1121" s="34">
        <f t="shared" si="386"/>
        <v>1</v>
      </c>
      <c r="B1121" s="34">
        <f t="shared" si="387"/>
        <v>1900</v>
      </c>
    </row>
    <row r="1122" spans="1:2" x14ac:dyDescent="0.35">
      <c r="A1122" s="34">
        <f t="shared" si="386"/>
        <v>1</v>
      </c>
      <c r="B1122" s="34">
        <f t="shared" si="387"/>
        <v>1900</v>
      </c>
    </row>
    <row r="1123" spans="1:2" x14ac:dyDescent="0.35">
      <c r="A1123" s="34">
        <f t="shared" si="386"/>
        <v>1</v>
      </c>
      <c r="B1123" s="34">
        <f t="shared" si="387"/>
        <v>1900</v>
      </c>
    </row>
    <row r="1124" spans="1:2" x14ac:dyDescent="0.35">
      <c r="A1124" s="34">
        <f t="shared" si="386"/>
        <v>1</v>
      </c>
      <c r="B1124" s="34">
        <f t="shared" si="387"/>
        <v>1900</v>
      </c>
    </row>
    <row r="1125" spans="1:2" x14ac:dyDescent="0.35">
      <c r="A1125" s="34">
        <f t="shared" si="386"/>
        <v>1</v>
      </c>
      <c r="B1125" s="34">
        <f t="shared" si="387"/>
        <v>1900</v>
      </c>
    </row>
    <row r="1126" spans="1:2" x14ac:dyDescent="0.35">
      <c r="A1126" s="34">
        <f t="shared" si="386"/>
        <v>1</v>
      </c>
      <c r="B1126" s="34">
        <f t="shared" si="387"/>
        <v>1900</v>
      </c>
    </row>
    <row r="1127" spans="1:2" x14ac:dyDescent="0.35">
      <c r="A1127" s="34">
        <f t="shared" si="386"/>
        <v>1</v>
      </c>
      <c r="B1127" s="34">
        <f t="shared" si="387"/>
        <v>1900</v>
      </c>
    </row>
    <row r="1128" spans="1:2" x14ac:dyDescent="0.35">
      <c r="A1128" s="34">
        <f t="shared" si="386"/>
        <v>1</v>
      </c>
      <c r="B1128" s="34">
        <f t="shared" si="387"/>
        <v>1900</v>
      </c>
    </row>
    <row r="1129" spans="1:2" x14ac:dyDescent="0.35">
      <c r="A1129" s="34">
        <f t="shared" si="386"/>
        <v>1</v>
      </c>
      <c r="B1129" s="34">
        <f t="shared" si="387"/>
        <v>1900</v>
      </c>
    </row>
    <row r="1130" spans="1:2" x14ac:dyDescent="0.35">
      <c r="A1130" s="34">
        <f t="shared" si="386"/>
        <v>1</v>
      </c>
      <c r="B1130" s="34">
        <f t="shared" si="387"/>
        <v>1900</v>
      </c>
    </row>
    <row r="1131" spans="1:2" x14ac:dyDescent="0.35">
      <c r="A1131" s="34">
        <f t="shared" si="386"/>
        <v>1</v>
      </c>
      <c r="B1131" s="34">
        <f t="shared" si="387"/>
        <v>1900</v>
      </c>
    </row>
    <row r="1132" spans="1:2" x14ac:dyDescent="0.35">
      <c r="A1132" s="34">
        <f t="shared" si="386"/>
        <v>1</v>
      </c>
      <c r="B1132" s="34">
        <f t="shared" si="387"/>
        <v>1900</v>
      </c>
    </row>
    <row r="1133" spans="1:2" x14ac:dyDescent="0.35">
      <c r="A1133" s="34">
        <f t="shared" si="386"/>
        <v>1</v>
      </c>
      <c r="B1133" s="34">
        <f t="shared" si="387"/>
        <v>1900</v>
      </c>
    </row>
    <row r="1134" spans="1:2" x14ac:dyDescent="0.35">
      <c r="A1134" s="34">
        <f t="shared" si="386"/>
        <v>1</v>
      </c>
      <c r="B1134" s="34">
        <f t="shared" si="387"/>
        <v>1900</v>
      </c>
    </row>
    <row r="1135" spans="1:2" x14ac:dyDescent="0.35">
      <c r="A1135" s="34">
        <f t="shared" si="386"/>
        <v>1</v>
      </c>
      <c r="B1135" s="34">
        <f t="shared" si="387"/>
        <v>1900</v>
      </c>
    </row>
    <row r="1136" spans="1:2" x14ac:dyDescent="0.35">
      <c r="A1136" s="34">
        <f t="shared" si="386"/>
        <v>1</v>
      </c>
      <c r="B1136" s="34">
        <f t="shared" si="387"/>
        <v>1900</v>
      </c>
    </row>
    <row r="1137" spans="1:2" x14ac:dyDescent="0.35">
      <c r="A1137" s="34">
        <f t="shared" si="386"/>
        <v>1</v>
      </c>
      <c r="B1137" s="34">
        <f t="shared" si="387"/>
        <v>1900</v>
      </c>
    </row>
    <row r="1138" spans="1:2" x14ac:dyDescent="0.35">
      <c r="A1138" s="34">
        <f t="shared" si="386"/>
        <v>1</v>
      </c>
      <c r="B1138" s="34">
        <f t="shared" si="387"/>
        <v>1900</v>
      </c>
    </row>
    <row r="1139" spans="1:2" x14ac:dyDescent="0.35">
      <c r="A1139" s="34">
        <f t="shared" si="386"/>
        <v>1</v>
      </c>
      <c r="B1139" s="34">
        <f t="shared" si="387"/>
        <v>1900</v>
      </c>
    </row>
    <row r="1140" spans="1:2" x14ac:dyDescent="0.35">
      <c r="A1140" s="34">
        <f t="shared" si="386"/>
        <v>1</v>
      </c>
      <c r="B1140" s="34">
        <f t="shared" si="387"/>
        <v>1900</v>
      </c>
    </row>
    <row r="1141" spans="1:2" x14ac:dyDescent="0.35">
      <c r="A1141" s="34">
        <f t="shared" si="386"/>
        <v>1</v>
      </c>
      <c r="B1141" s="34">
        <f t="shared" si="387"/>
        <v>1900</v>
      </c>
    </row>
    <row r="1142" spans="1:2" x14ac:dyDescent="0.35">
      <c r="A1142" s="34">
        <f t="shared" si="386"/>
        <v>1</v>
      </c>
      <c r="B1142" s="34">
        <f t="shared" si="387"/>
        <v>1900</v>
      </c>
    </row>
    <row r="1143" spans="1:2" x14ac:dyDescent="0.35">
      <c r="A1143" s="34">
        <f t="shared" si="386"/>
        <v>1</v>
      </c>
      <c r="B1143" s="34">
        <f t="shared" si="387"/>
        <v>1900</v>
      </c>
    </row>
    <row r="1144" spans="1:2" x14ac:dyDescent="0.35">
      <c r="A1144" s="34">
        <f t="shared" si="386"/>
        <v>1</v>
      </c>
      <c r="B1144" s="34">
        <f t="shared" si="387"/>
        <v>1900</v>
      </c>
    </row>
    <row r="1145" spans="1:2" x14ac:dyDescent="0.35">
      <c r="A1145" s="34">
        <f t="shared" si="386"/>
        <v>1</v>
      </c>
      <c r="B1145" s="34">
        <f t="shared" si="387"/>
        <v>1900</v>
      </c>
    </row>
    <row r="1146" spans="1:2" x14ac:dyDescent="0.35">
      <c r="A1146" s="34">
        <f t="shared" si="386"/>
        <v>1</v>
      </c>
      <c r="B1146" s="34">
        <f t="shared" si="387"/>
        <v>1900</v>
      </c>
    </row>
    <row r="1147" spans="1:2" x14ac:dyDescent="0.35">
      <c r="A1147" s="34">
        <f t="shared" si="386"/>
        <v>1</v>
      </c>
      <c r="B1147" s="34">
        <f t="shared" si="387"/>
        <v>1900</v>
      </c>
    </row>
    <row r="1148" spans="1:2" x14ac:dyDescent="0.35">
      <c r="A1148" s="34">
        <f t="shared" si="386"/>
        <v>1</v>
      </c>
      <c r="B1148" s="34">
        <f t="shared" si="387"/>
        <v>1900</v>
      </c>
    </row>
    <row r="1149" spans="1:2" x14ac:dyDescent="0.35">
      <c r="A1149" s="34">
        <f t="shared" si="386"/>
        <v>1</v>
      </c>
      <c r="B1149" s="34">
        <f t="shared" si="387"/>
        <v>1900</v>
      </c>
    </row>
    <row r="1150" spans="1:2" x14ac:dyDescent="0.35">
      <c r="A1150" s="34">
        <f t="shared" si="386"/>
        <v>1</v>
      </c>
      <c r="B1150" s="34">
        <f t="shared" si="387"/>
        <v>1900</v>
      </c>
    </row>
    <row r="1151" spans="1:2" x14ac:dyDescent="0.35">
      <c r="A1151" s="34">
        <f t="shared" si="386"/>
        <v>1</v>
      </c>
      <c r="B1151" s="34">
        <f t="shared" si="387"/>
        <v>1900</v>
      </c>
    </row>
    <row r="1152" spans="1:2" x14ac:dyDescent="0.35">
      <c r="A1152" s="34">
        <f t="shared" ref="A1152:A1215" si="388">MONTH(C1152)</f>
        <v>1</v>
      </c>
      <c r="B1152" s="34">
        <f t="shared" ref="B1152:B1215" si="389">YEAR(C1152)</f>
        <v>1900</v>
      </c>
    </row>
    <row r="1153" spans="1:2" x14ac:dyDescent="0.35">
      <c r="A1153" s="34">
        <f t="shared" si="388"/>
        <v>1</v>
      </c>
      <c r="B1153" s="34">
        <f t="shared" si="389"/>
        <v>1900</v>
      </c>
    </row>
    <row r="1154" spans="1:2" x14ac:dyDescent="0.35">
      <c r="A1154" s="34">
        <f t="shared" si="388"/>
        <v>1</v>
      </c>
      <c r="B1154" s="34">
        <f t="shared" si="389"/>
        <v>1900</v>
      </c>
    </row>
    <row r="1155" spans="1:2" x14ac:dyDescent="0.35">
      <c r="A1155" s="34">
        <f t="shared" si="388"/>
        <v>1</v>
      </c>
      <c r="B1155" s="34">
        <f t="shared" si="389"/>
        <v>1900</v>
      </c>
    </row>
    <row r="1156" spans="1:2" x14ac:dyDescent="0.35">
      <c r="A1156" s="34">
        <f t="shared" si="388"/>
        <v>1</v>
      </c>
      <c r="B1156" s="34">
        <f t="shared" si="389"/>
        <v>1900</v>
      </c>
    </row>
    <row r="1157" spans="1:2" x14ac:dyDescent="0.35">
      <c r="A1157" s="34">
        <f t="shared" si="388"/>
        <v>1</v>
      </c>
      <c r="B1157" s="34">
        <f t="shared" si="389"/>
        <v>1900</v>
      </c>
    </row>
    <row r="1158" spans="1:2" x14ac:dyDescent="0.35">
      <c r="A1158" s="34">
        <f t="shared" si="388"/>
        <v>1</v>
      </c>
      <c r="B1158" s="34">
        <f t="shared" si="389"/>
        <v>1900</v>
      </c>
    </row>
    <row r="1159" spans="1:2" x14ac:dyDescent="0.35">
      <c r="A1159" s="34">
        <f t="shared" si="388"/>
        <v>1</v>
      </c>
      <c r="B1159" s="34">
        <f t="shared" si="389"/>
        <v>1900</v>
      </c>
    </row>
    <row r="1160" spans="1:2" x14ac:dyDescent="0.35">
      <c r="A1160" s="34">
        <f t="shared" si="388"/>
        <v>1</v>
      </c>
      <c r="B1160" s="34">
        <f t="shared" si="389"/>
        <v>1900</v>
      </c>
    </row>
    <row r="1161" spans="1:2" x14ac:dyDescent="0.35">
      <c r="A1161" s="34">
        <f t="shared" si="388"/>
        <v>1</v>
      </c>
      <c r="B1161" s="34">
        <f t="shared" si="389"/>
        <v>1900</v>
      </c>
    </row>
    <row r="1162" spans="1:2" x14ac:dyDescent="0.35">
      <c r="A1162" s="34">
        <f t="shared" si="388"/>
        <v>1</v>
      </c>
      <c r="B1162" s="34">
        <f t="shared" si="389"/>
        <v>1900</v>
      </c>
    </row>
    <row r="1163" spans="1:2" x14ac:dyDescent="0.35">
      <c r="A1163" s="34">
        <f t="shared" si="388"/>
        <v>1</v>
      </c>
      <c r="B1163" s="34">
        <f t="shared" si="389"/>
        <v>1900</v>
      </c>
    </row>
    <row r="1164" spans="1:2" x14ac:dyDescent="0.35">
      <c r="A1164" s="34">
        <f t="shared" si="388"/>
        <v>1</v>
      </c>
      <c r="B1164" s="34">
        <f t="shared" si="389"/>
        <v>1900</v>
      </c>
    </row>
    <row r="1165" spans="1:2" x14ac:dyDescent="0.35">
      <c r="A1165" s="34">
        <f t="shared" si="388"/>
        <v>1</v>
      </c>
      <c r="B1165" s="34">
        <f t="shared" si="389"/>
        <v>1900</v>
      </c>
    </row>
    <row r="1166" spans="1:2" x14ac:dyDescent="0.35">
      <c r="A1166" s="34">
        <f t="shared" si="388"/>
        <v>1</v>
      </c>
      <c r="B1166" s="34">
        <f t="shared" si="389"/>
        <v>1900</v>
      </c>
    </row>
    <row r="1167" spans="1:2" x14ac:dyDescent="0.35">
      <c r="A1167" s="34">
        <f t="shared" si="388"/>
        <v>1</v>
      </c>
      <c r="B1167" s="34">
        <f t="shared" si="389"/>
        <v>1900</v>
      </c>
    </row>
    <row r="1168" spans="1:2" x14ac:dyDescent="0.35">
      <c r="A1168" s="34">
        <f t="shared" si="388"/>
        <v>1</v>
      </c>
      <c r="B1168" s="34">
        <f t="shared" si="389"/>
        <v>1900</v>
      </c>
    </row>
    <row r="1169" spans="1:2" x14ac:dyDescent="0.35">
      <c r="A1169" s="34">
        <f t="shared" si="388"/>
        <v>1</v>
      </c>
      <c r="B1169" s="34">
        <f t="shared" si="389"/>
        <v>1900</v>
      </c>
    </row>
    <row r="1170" spans="1:2" x14ac:dyDescent="0.35">
      <c r="A1170" s="34">
        <f t="shared" si="388"/>
        <v>1</v>
      </c>
      <c r="B1170" s="34">
        <f t="shared" si="389"/>
        <v>1900</v>
      </c>
    </row>
    <row r="1171" spans="1:2" x14ac:dyDescent="0.35">
      <c r="A1171" s="34">
        <f t="shared" si="388"/>
        <v>1</v>
      </c>
      <c r="B1171" s="34">
        <f t="shared" si="389"/>
        <v>1900</v>
      </c>
    </row>
    <row r="1172" spans="1:2" x14ac:dyDescent="0.35">
      <c r="A1172" s="34">
        <f t="shared" si="388"/>
        <v>1</v>
      </c>
      <c r="B1172" s="34">
        <f t="shared" si="389"/>
        <v>1900</v>
      </c>
    </row>
    <row r="1173" spans="1:2" x14ac:dyDescent="0.35">
      <c r="A1173" s="34">
        <f t="shared" si="388"/>
        <v>1</v>
      </c>
      <c r="B1173" s="34">
        <f t="shared" si="389"/>
        <v>1900</v>
      </c>
    </row>
    <row r="1174" spans="1:2" x14ac:dyDescent="0.35">
      <c r="A1174" s="34">
        <f t="shared" si="388"/>
        <v>1</v>
      </c>
      <c r="B1174" s="34">
        <f t="shared" si="389"/>
        <v>1900</v>
      </c>
    </row>
    <row r="1175" spans="1:2" x14ac:dyDescent="0.35">
      <c r="A1175" s="34">
        <f t="shared" si="388"/>
        <v>1</v>
      </c>
      <c r="B1175" s="34">
        <f t="shared" si="389"/>
        <v>1900</v>
      </c>
    </row>
    <row r="1176" spans="1:2" x14ac:dyDescent="0.35">
      <c r="A1176" s="34">
        <f t="shared" si="388"/>
        <v>1</v>
      </c>
      <c r="B1176" s="34">
        <f t="shared" si="389"/>
        <v>1900</v>
      </c>
    </row>
    <row r="1177" spans="1:2" x14ac:dyDescent="0.35">
      <c r="A1177" s="34">
        <f t="shared" si="388"/>
        <v>1</v>
      </c>
      <c r="B1177" s="34">
        <f t="shared" si="389"/>
        <v>1900</v>
      </c>
    </row>
    <row r="1178" spans="1:2" x14ac:dyDescent="0.35">
      <c r="A1178" s="34">
        <f t="shared" si="388"/>
        <v>1</v>
      </c>
      <c r="B1178" s="34">
        <f t="shared" si="389"/>
        <v>1900</v>
      </c>
    </row>
    <row r="1179" spans="1:2" x14ac:dyDescent="0.35">
      <c r="A1179" s="34">
        <f t="shared" si="388"/>
        <v>1</v>
      </c>
      <c r="B1179" s="34">
        <f t="shared" si="389"/>
        <v>1900</v>
      </c>
    </row>
    <row r="1180" spans="1:2" x14ac:dyDescent="0.35">
      <c r="A1180" s="34">
        <f t="shared" si="388"/>
        <v>1</v>
      </c>
      <c r="B1180" s="34">
        <f t="shared" si="389"/>
        <v>1900</v>
      </c>
    </row>
    <row r="1181" spans="1:2" x14ac:dyDescent="0.35">
      <c r="A1181" s="34">
        <f t="shared" si="388"/>
        <v>1</v>
      </c>
      <c r="B1181" s="34">
        <f t="shared" si="389"/>
        <v>1900</v>
      </c>
    </row>
    <row r="1182" spans="1:2" x14ac:dyDescent="0.35">
      <c r="A1182" s="34">
        <f t="shared" si="388"/>
        <v>1</v>
      </c>
      <c r="B1182" s="34">
        <f t="shared" si="389"/>
        <v>1900</v>
      </c>
    </row>
    <row r="1183" spans="1:2" x14ac:dyDescent="0.35">
      <c r="A1183" s="34">
        <f t="shared" si="388"/>
        <v>1</v>
      </c>
      <c r="B1183" s="34">
        <f t="shared" si="389"/>
        <v>1900</v>
      </c>
    </row>
    <row r="1184" spans="1:2" x14ac:dyDescent="0.35">
      <c r="A1184" s="34">
        <f t="shared" si="388"/>
        <v>1</v>
      </c>
      <c r="B1184" s="34">
        <f t="shared" si="389"/>
        <v>1900</v>
      </c>
    </row>
    <row r="1185" spans="1:2" x14ac:dyDescent="0.35">
      <c r="A1185" s="34">
        <f t="shared" si="388"/>
        <v>1</v>
      </c>
      <c r="B1185" s="34">
        <f t="shared" si="389"/>
        <v>1900</v>
      </c>
    </row>
    <row r="1186" spans="1:2" x14ac:dyDescent="0.35">
      <c r="A1186" s="34">
        <f t="shared" si="388"/>
        <v>1</v>
      </c>
      <c r="B1186" s="34">
        <f t="shared" si="389"/>
        <v>1900</v>
      </c>
    </row>
    <row r="1187" spans="1:2" x14ac:dyDescent="0.35">
      <c r="A1187" s="34">
        <f t="shared" si="388"/>
        <v>1</v>
      </c>
      <c r="B1187" s="34">
        <f t="shared" si="389"/>
        <v>1900</v>
      </c>
    </row>
    <row r="1188" spans="1:2" x14ac:dyDescent="0.35">
      <c r="A1188" s="34">
        <f t="shared" si="388"/>
        <v>1</v>
      </c>
      <c r="B1188" s="34">
        <f t="shared" si="389"/>
        <v>1900</v>
      </c>
    </row>
    <row r="1189" spans="1:2" x14ac:dyDescent="0.35">
      <c r="A1189" s="34">
        <f t="shared" si="388"/>
        <v>1</v>
      </c>
      <c r="B1189" s="34">
        <f t="shared" si="389"/>
        <v>1900</v>
      </c>
    </row>
    <row r="1190" spans="1:2" x14ac:dyDescent="0.35">
      <c r="A1190" s="34">
        <f t="shared" si="388"/>
        <v>1</v>
      </c>
      <c r="B1190" s="34">
        <f t="shared" si="389"/>
        <v>1900</v>
      </c>
    </row>
    <row r="1191" spans="1:2" x14ac:dyDescent="0.35">
      <c r="A1191" s="34">
        <f t="shared" si="388"/>
        <v>1</v>
      </c>
      <c r="B1191" s="34">
        <f t="shared" si="389"/>
        <v>1900</v>
      </c>
    </row>
    <row r="1192" spans="1:2" x14ac:dyDescent="0.35">
      <c r="A1192" s="34">
        <f t="shared" si="388"/>
        <v>1</v>
      </c>
      <c r="B1192" s="34">
        <f t="shared" si="389"/>
        <v>1900</v>
      </c>
    </row>
    <row r="1193" spans="1:2" x14ac:dyDescent="0.35">
      <c r="A1193" s="34">
        <f t="shared" si="388"/>
        <v>1</v>
      </c>
      <c r="B1193" s="34">
        <f t="shared" si="389"/>
        <v>1900</v>
      </c>
    </row>
    <row r="1194" spans="1:2" x14ac:dyDescent="0.35">
      <c r="A1194" s="34">
        <f t="shared" si="388"/>
        <v>1</v>
      </c>
      <c r="B1194" s="34">
        <f t="shared" si="389"/>
        <v>1900</v>
      </c>
    </row>
    <row r="1195" spans="1:2" x14ac:dyDescent="0.35">
      <c r="A1195" s="34">
        <f t="shared" si="388"/>
        <v>1</v>
      </c>
      <c r="B1195" s="34">
        <f t="shared" si="389"/>
        <v>1900</v>
      </c>
    </row>
    <row r="1196" spans="1:2" x14ac:dyDescent="0.35">
      <c r="A1196" s="34">
        <f t="shared" si="388"/>
        <v>1</v>
      </c>
      <c r="B1196" s="34">
        <f t="shared" si="389"/>
        <v>1900</v>
      </c>
    </row>
    <row r="1197" spans="1:2" x14ac:dyDescent="0.35">
      <c r="A1197" s="34">
        <f t="shared" si="388"/>
        <v>1</v>
      </c>
      <c r="B1197" s="34">
        <f t="shared" si="389"/>
        <v>1900</v>
      </c>
    </row>
    <row r="1198" spans="1:2" x14ac:dyDescent="0.35">
      <c r="A1198" s="34">
        <f t="shared" si="388"/>
        <v>1</v>
      </c>
      <c r="B1198" s="34">
        <f t="shared" si="389"/>
        <v>1900</v>
      </c>
    </row>
    <row r="1199" spans="1:2" x14ac:dyDescent="0.35">
      <c r="A1199" s="34">
        <f t="shared" si="388"/>
        <v>1</v>
      </c>
      <c r="B1199" s="34">
        <f t="shared" si="389"/>
        <v>1900</v>
      </c>
    </row>
    <row r="1200" spans="1:2" x14ac:dyDescent="0.35">
      <c r="A1200" s="34">
        <f t="shared" si="388"/>
        <v>1</v>
      </c>
      <c r="B1200" s="34">
        <f t="shared" si="389"/>
        <v>1900</v>
      </c>
    </row>
    <row r="1201" spans="1:2" x14ac:dyDescent="0.35">
      <c r="A1201" s="34">
        <f t="shared" si="388"/>
        <v>1</v>
      </c>
      <c r="B1201" s="34">
        <f t="shared" si="389"/>
        <v>1900</v>
      </c>
    </row>
    <row r="1202" spans="1:2" x14ac:dyDescent="0.35">
      <c r="A1202" s="34">
        <f t="shared" si="388"/>
        <v>1</v>
      </c>
      <c r="B1202" s="34">
        <f t="shared" si="389"/>
        <v>1900</v>
      </c>
    </row>
    <row r="1203" spans="1:2" x14ac:dyDescent="0.35">
      <c r="A1203" s="34">
        <f t="shared" si="388"/>
        <v>1</v>
      </c>
      <c r="B1203" s="34">
        <f t="shared" si="389"/>
        <v>1900</v>
      </c>
    </row>
    <row r="1204" spans="1:2" x14ac:dyDescent="0.35">
      <c r="A1204" s="34">
        <f t="shared" si="388"/>
        <v>1</v>
      </c>
      <c r="B1204" s="34">
        <f t="shared" si="389"/>
        <v>1900</v>
      </c>
    </row>
    <row r="1205" spans="1:2" x14ac:dyDescent="0.35">
      <c r="A1205" s="34">
        <f t="shared" si="388"/>
        <v>1</v>
      </c>
      <c r="B1205" s="34">
        <f t="shared" si="389"/>
        <v>1900</v>
      </c>
    </row>
    <row r="1206" spans="1:2" x14ac:dyDescent="0.35">
      <c r="A1206" s="34">
        <f t="shared" si="388"/>
        <v>1</v>
      </c>
      <c r="B1206" s="34">
        <f t="shared" si="389"/>
        <v>1900</v>
      </c>
    </row>
    <row r="1207" spans="1:2" x14ac:dyDescent="0.35">
      <c r="A1207" s="34">
        <f t="shared" si="388"/>
        <v>1</v>
      </c>
      <c r="B1207" s="34">
        <f t="shared" si="389"/>
        <v>1900</v>
      </c>
    </row>
    <row r="1208" spans="1:2" x14ac:dyDescent="0.35">
      <c r="A1208" s="34">
        <f t="shared" si="388"/>
        <v>1</v>
      </c>
      <c r="B1208" s="34">
        <f t="shared" si="389"/>
        <v>1900</v>
      </c>
    </row>
    <row r="1209" spans="1:2" x14ac:dyDescent="0.35">
      <c r="A1209" s="34">
        <f t="shared" si="388"/>
        <v>1</v>
      </c>
      <c r="B1209" s="34">
        <f t="shared" si="389"/>
        <v>1900</v>
      </c>
    </row>
    <row r="1210" spans="1:2" x14ac:dyDescent="0.35">
      <c r="A1210" s="34">
        <f t="shared" si="388"/>
        <v>1</v>
      </c>
      <c r="B1210" s="34">
        <f t="shared" si="389"/>
        <v>1900</v>
      </c>
    </row>
    <row r="1211" spans="1:2" x14ac:dyDescent="0.35">
      <c r="A1211" s="34">
        <f t="shared" si="388"/>
        <v>1</v>
      </c>
      <c r="B1211" s="34">
        <f t="shared" si="389"/>
        <v>1900</v>
      </c>
    </row>
    <row r="1212" spans="1:2" x14ac:dyDescent="0.35">
      <c r="A1212" s="34">
        <f t="shared" si="388"/>
        <v>1</v>
      </c>
      <c r="B1212" s="34">
        <f t="shared" si="389"/>
        <v>1900</v>
      </c>
    </row>
    <row r="1213" spans="1:2" x14ac:dyDescent="0.35">
      <c r="A1213" s="34">
        <f t="shared" si="388"/>
        <v>1</v>
      </c>
      <c r="B1213" s="34">
        <f t="shared" si="389"/>
        <v>1900</v>
      </c>
    </row>
    <row r="1214" spans="1:2" x14ac:dyDescent="0.35">
      <c r="A1214" s="34">
        <f t="shared" si="388"/>
        <v>1</v>
      </c>
      <c r="B1214" s="34">
        <f t="shared" si="389"/>
        <v>1900</v>
      </c>
    </row>
    <row r="1215" spans="1:2" x14ac:dyDescent="0.35">
      <c r="A1215" s="34">
        <f t="shared" si="388"/>
        <v>1</v>
      </c>
      <c r="B1215" s="34">
        <f t="shared" si="389"/>
        <v>1900</v>
      </c>
    </row>
    <row r="1216" spans="1:2" x14ac:dyDescent="0.35">
      <c r="A1216" s="34">
        <f t="shared" ref="A1216:A1279" si="390">MONTH(C1216)</f>
        <v>1</v>
      </c>
      <c r="B1216" s="34">
        <f t="shared" ref="B1216:B1279" si="391">YEAR(C1216)</f>
        <v>1900</v>
      </c>
    </row>
    <row r="1217" spans="1:2" x14ac:dyDescent="0.35">
      <c r="A1217" s="34">
        <f t="shared" si="390"/>
        <v>1</v>
      </c>
      <c r="B1217" s="34">
        <f t="shared" si="391"/>
        <v>1900</v>
      </c>
    </row>
    <row r="1218" spans="1:2" x14ac:dyDescent="0.35">
      <c r="A1218" s="34">
        <f t="shared" si="390"/>
        <v>1</v>
      </c>
      <c r="B1218" s="34">
        <f t="shared" si="391"/>
        <v>1900</v>
      </c>
    </row>
    <row r="1219" spans="1:2" x14ac:dyDescent="0.35">
      <c r="A1219" s="34">
        <f t="shared" si="390"/>
        <v>1</v>
      </c>
      <c r="B1219" s="34">
        <f t="shared" si="391"/>
        <v>1900</v>
      </c>
    </row>
    <row r="1220" spans="1:2" x14ac:dyDescent="0.35">
      <c r="A1220" s="34">
        <f t="shared" si="390"/>
        <v>1</v>
      </c>
      <c r="B1220" s="34">
        <f t="shared" si="391"/>
        <v>1900</v>
      </c>
    </row>
    <row r="1221" spans="1:2" x14ac:dyDescent="0.35">
      <c r="A1221" s="34">
        <f t="shared" si="390"/>
        <v>1</v>
      </c>
      <c r="B1221" s="34">
        <f t="shared" si="391"/>
        <v>1900</v>
      </c>
    </row>
    <row r="1222" spans="1:2" x14ac:dyDescent="0.35">
      <c r="A1222" s="34">
        <f t="shared" si="390"/>
        <v>1</v>
      </c>
      <c r="B1222" s="34">
        <f t="shared" si="391"/>
        <v>1900</v>
      </c>
    </row>
    <row r="1223" spans="1:2" x14ac:dyDescent="0.35">
      <c r="A1223" s="34">
        <f t="shared" si="390"/>
        <v>1</v>
      </c>
      <c r="B1223" s="34">
        <f t="shared" si="391"/>
        <v>1900</v>
      </c>
    </row>
    <row r="1224" spans="1:2" x14ac:dyDescent="0.35">
      <c r="A1224" s="34">
        <f t="shared" si="390"/>
        <v>1</v>
      </c>
      <c r="B1224" s="34">
        <f t="shared" si="391"/>
        <v>1900</v>
      </c>
    </row>
    <row r="1225" spans="1:2" x14ac:dyDescent="0.35">
      <c r="A1225" s="34">
        <f t="shared" si="390"/>
        <v>1</v>
      </c>
      <c r="B1225" s="34">
        <f t="shared" si="391"/>
        <v>1900</v>
      </c>
    </row>
    <row r="1226" spans="1:2" x14ac:dyDescent="0.35">
      <c r="A1226" s="34">
        <f t="shared" si="390"/>
        <v>1</v>
      </c>
      <c r="B1226" s="34">
        <f t="shared" si="391"/>
        <v>1900</v>
      </c>
    </row>
    <row r="1227" spans="1:2" x14ac:dyDescent="0.35">
      <c r="A1227" s="34">
        <f t="shared" si="390"/>
        <v>1</v>
      </c>
      <c r="B1227" s="34">
        <f t="shared" si="391"/>
        <v>1900</v>
      </c>
    </row>
    <row r="1228" spans="1:2" x14ac:dyDescent="0.35">
      <c r="A1228" s="34">
        <f t="shared" si="390"/>
        <v>1</v>
      </c>
      <c r="B1228" s="34">
        <f t="shared" si="391"/>
        <v>1900</v>
      </c>
    </row>
    <row r="1229" spans="1:2" x14ac:dyDescent="0.35">
      <c r="A1229" s="34">
        <f t="shared" si="390"/>
        <v>1</v>
      </c>
      <c r="B1229" s="34">
        <f t="shared" si="391"/>
        <v>1900</v>
      </c>
    </row>
    <row r="1230" spans="1:2" x14ac:dyDescent="0.35">
      <c r="A1230" s="34">
        <f t="shared" si="390"/>
        <v>1</v>
      </c>
      <c r="B1230" s="34">
        <f t="shared" si="391"/>
        <v>1900</v>
      </c>
    </row>
    <row r="1231" spans="1:2" x14ac:dyDescent="0.35">
      <c r="A1231" s="34">
        <f t="shared" si="390"/>
        <v>1</v>
      </c>
      <c r="B1231" s="34">
        <f t="shared" si="391"/>
        <v>1900</v>
      </c>
    </row>
    <row r="1232" spans="1:2" x14ac:dyDescent="0.35">
      <c r="A1232" s="34">
        <f t="shared" si="390"/>
        <v>1</v>
      </c>
      <c r="B1232" s="34">
        <f t="shared" si="391"/>
        <v>1900</v>
      </c>
    </row>
    <row r="1233" spans="1:2" x14ac:dyDescent="0.35">
      <c r="A1233" s="34">
        <f t="shared" si="390"/>
        <v>1</v>
      </c>
      <c r="B1233" s="34">
        <f t="shared" si="391"/>
        <v>1900</v>
      </c>
    </row>
    <row r="1234" spans="1:2" x14ac:dyDescent="0.35">
      <c r="A1234" s="34">
        <f t="shared" si="390"/>
        <v>1</v>
      </c>
      <c r="B1234" s="34">
        <f t="shared" si="391"/>
        <v>1900</v>
      </c>
    </row>
    <row r="1235" spans="1:2" x14ac:dyDescent="0.35">
      <c r="A1235" s="34">
        <f t="shared" si="390"/>
        <v>1</v>
      </c>
      <c r="B1235" s="34">
        <f t="shared" si="391"/>
        <v>1900</v>
      </c>
    </row>
    <row r="1236" spans="1:2" x14ac:dyDescent="0.35">
      <c r="A1236" s="34">
        <f t="shared" si="390"/>
        <v>1</v>
      </c>
      <c r="B1236" s="34">
        <f t="shared" si="391"/>
        <v>1900</v>
      </c>
    </row>
    <row r="1237" spans="1:2" x14ac:dyDescent="0.35">
      <c r="A1237" s="34">
        <f t="shared" si="390"/>
        <v>1</v>
      </c>
      <c r="B1237" s="34">
        <f t="shared" si="391"/>
        <v>1900</v>
      </c>
    </row>
    <row r="1238" spans="1:2" x14ac:dyDescent="0.35">
      <c r="A1238" s="34">
        <f t="shared" si="390"/>
        <v>1</v>
      </c>
      <c r="B1238" s="34">
        <f t="shared" si="391"/>
        <v>1900</v>
      </c>
    </row>
    <row r="1239" spans="1:2" x14ac:dyDescent="0.35">
      <c r="A1239" s="34">
        <f t="shared" si="390"/>
        <v>1</v>
      </c>
      <c r="B1239" s="34">
        <f t="shared" si="391"/>
        <v>1900</v>
      </c>
    </row>
    <row r="1240" spans="1:2" x14ac:dyDescent="0.35">
      <c r="A1240" s="34">
        <f t="shared" si="390"/>
        <v>1</v>
      </c>
      <c r="B1240" s="34">
        <f t="shared" si="391"/>
        <v>1900</v>
      </c>
    </row>
    <row r="1241" spans="1:2" x14ac:dyDescent="0.35">
      <c r="A1241" s="34">
        <f t="shared" si="390"/>
        <v>1</v>
      </c>
      <c r="B1241" s="34">
        <f t="shared" si="391"/>
        <v>1900</v>
      </c>
    </row>
    <row r="1242" spans="1:2" x14ac:dyDescent="0.35">
      <c r="A1242" s="34">
        <f t="shared" si="390"/>
        <v>1</v>
      </c>
      <c r="B1242" s="34">
        <f t="shared" si="391"/>
        <v>1900</v>
      </c>
    </row>
    <row r="1243" spans="1:2" x14ac:dyDescent="0.35">
      <c r="A1243" s="34">
        <f t="shared" si="390"/>
        <v>1</v>
      </c>
      <c r="B1243" s="34">
        <f t="shared" si="391"/>
        <v>1900</v>
      </c>
    </row>
    <row r="1244" spans="1:2" x14ac:dyDescent="0.35">
      <c r="A1244" s="34">
        <f t="shared" si="390"/>
        <v>1</v>
      </c>
      <c r="B1244" s="34">
        <f t="shared" si="391"/>
        <v>1900</v>
      </c>
    </row>
    <row r="1245" spans="1:2" x14ac:dyDescent="0.35">
      <c r="A1245" s="34">
        <f t="shared" si="390"/>
        <v>1</v>
      </c>
      <c r="B1245" s="34">
        <f t="shared" si="391"/>
        <v>1900</v>
      </c>
    </row>
    <row r="1246" spans="1:2" x14ac:dyDescent="0.35">
      <c r="A1246" s="34">
        <f t="shared" si="390"/>
        <v>1</v>
      </c>
      <c r="B1246" s="34">
        <f t="shared" si="391"/>
        <v>1900</v>
      </c>
    </row>
    <row r="1247" spans="1:2" x14ac:dyDescent="0.35">
      <c r="A1247" s="34">
        <f t="shared" si="390"/>
        <v>1</v>
      </c>
      <c r="B1247" s="34">
        <f t="shared" si="391"/>
        <v>1900</v>
      </c>
    </row>
    <row r="1248" spans="1:2" x14ac:dyDescent="0.35">
      <c r="A1248" s="34">
        <f t="shared" si="390"/>
        <v>1</v>
      </c>
      <c r="B1248" s="34">
        <f t="shared" si="391"/>
        <v>1900</v>
      </c>
    </row>
    <row r="1249" spans="1:2" x14ac:dyDescent="0.35">
      <c r="A1249" s="34">
        <f t="shared" si="390"/>
        <v>1</v>
      </c>
      <c r="B1249" s="34">
        <f t="shared" si="391"/>
        <v>1900</v>
      </c>
    </row>
    <row r="1250" spans="1:2" x14ac:dyDescent="0.35">
      <c r="A1250" s="34">
        <f t="shared" si="390"/>
        <v>1</v>
      </c>
      <c r="B1250" s="34">
        <f t="shared" si="391"/>
        <v>1900</v>
      </c>
    </row>
    <row r="1251" spans="1:2" x14ac:dyDescent="0.35">
      <c r="A1251" s="34">
        <f t="shared" si="390"/>
        <v>1</v>
      </c>
      <c r="B1251" s="34">
        <f t="shared" si="391"/>
        <v>1900</v>
      </c>
    </row>
    <row r="1252" spans="1:2" x14ac:dyDescent="0.35">
      <c r="A1252" s="34">
        <f t="shared" si="390"/>
        <v>1</v>
      </c>
      <c r="B1252" s="34">
        <f t="shared" si="391"/>
        <v>1900</v>
      </c>
    </row>
    <row r="1253" spans="1:2" x14ac:dyDescent="0.35">
      <c r="A1253" s="34">
        <f t="shared" si="390"/>
        <v>1</v>
      </c>
      <c r="B1253" s="34">
        <f t="shared" si="391"/>
        <v>1900</v>
      </c>
    </row>
    <row r="1254" spans="1:2" x14ac:dyDescent="0.35">
      <c r="A1254" s="34">
        <f t="shared" si="390"/>
        <v>1</v>
      </c>
      <c r="B1254" s="34">
        <f t="shared" si="391"/>
        <v>1900</v>
      </c>
    </row>
    <row r="1255" spans="1:2" x14ac:dyDescent="0.35">
      <c r="A1255" s="34">
        <f t="shared" si="390"/>
        <v>1</v>
      </c>
      <c r="B1255" s="34">
        <f t="shared" si="391"/>
        <v>1900</v>
      </c>
    </row>
    <row r="1256" spans="1:2" x14ac:dyDescent="0.35">
      <c r="A1256" s="34">
        <f t="shared" si="390"/>
        <v>1</v>
      </c>
      <c r="B1256" s="34">
        <f t="shared" si="391"/>
        <v>1900</v>
      </c>
    </row>
    <row r="1257" spans="1:2" x14ac:dyDescent="0.35">
      <c r="A1257" s="34">
        <f t="shared" si="390"/>
        <v>1</v>
      </c>
      <c r="B1257" s="34">
        <f t="shared" si="391"/>
        <v>1900</v>
      </c>
    </row>
    <row r="1258" spans="1:2" x14ac:dyDescent="0.35">
      <c r="A1258" s="34">
        <f t="shared" si="390"/>
        <v>1</v>
      </c>
      <c r="B1258" s="34">
        <f t="shared" si="391"/>
        <v>1900</v>
      </c>
    </row>
    <row r="1259" spans="1:2" x14ac:dyDescent="0.35">
      <c r="A1259" s="34">
        <f t="shared" si="390"/>
        <v>1</v>
      </c>
      <c r="B1259" s="34">
        <f t="shared" si="391"/>
        <v>1900</v>
      </c>
    </row>
    <row r="1260" spans="1:2" x14ac:dyDescent="0.35">
      <c r="A1260" s="34">
        <f t="shared" si="390"/>
        <v>1</v>
      </c>
      <c r="B1260" s="34">
        <f t="shared" si="391"/>
        <v>1900</v>
      </c>
    </row>
    <row r="1261" spans="1:2" x14ac:dyDescent="0.35">
      <c r="A1261" s="34">
        <f t="shared" si="390"/>
        <v>1</v>
      </c>
      <c r="B1261" s="34">
        <f t="shared" si="391"/>
        <v>1900</v>
      </c>
    </row>
    <row r="1262" spans="1:2" x14ac:dyDescent="0.35">
      <c r="A1262" s="34">
        <f t="shared" si="390"/>
        <v>1</v>
      </c>
      <c r="B1262" s="34">
        <f t="shared" si="391"/>
        <v>1900</v>
      </c>
    </row>
    <row r="1263" spans="1:2" x14ac:dyDescent="0.35">
      <c r="A1263" s="34">
        <f t="shared" si="390"/>
        <v>1</v>
      </c>
      <c r="B1263" s="34">
        <f t="shared" si="391"/>
        <v>1900</v>
      </c>
    </row>
    <row r="1264" spans="1:2" x14ac:dyDescent="0.35">
      <c r="A1264" s="34">
        <f t="shared" si="390"/>
        <v>1</v>
      </c>
      <c r="B1264" s="34">
        <f t="shared" si="391"/>
        <v>1900</v>
      </c>
    </row>
    <row r="1265" spans="1:2" x14ac:dyDescent="0.35">
      <c r="A1265" s="34">
        <f t="shared" si="390"/>
        <v>1</v>
      </c>
      <c r="B1265" s="34">
        <f t="shared" si="391"/>
        <v>1900</v>
      </c>
    </row>
    <row r="1266" spans="1:2" x14ac:dyDescent="0.35">
      <c r="A1266" s="34">
        <f t="shared" si="390"/>
        <v>1</v>
      </c>
      <c r="B1266" s="34">
        <f t="shared" si="391"/>
        <v>1900</v>
      </c>
    </row>
    <row r="1267" spans="1:2" x14ac:dyDescent="0.35">
      <c r="A1267" s="34">
        <f t="shared" si="390"/>
        <v>1</v>
      </c>
      <c r="B1267" s="34">
        <f t="shared" si="391"/>
        <v>1900</v>
      </c>
    </row>
    <row r="1268" spans="1:2" x14ac:dyDescent="0.35">
      <c r="A1268" s="34">
        <f t="shared" si="390"/>
        <v>1</v>
      </c>
      <c r="B1268" s="34">
        <f t="shared" si="391"/>
        <v>1900</v>
      </c>
    </row>
    <row r="1269" spans="1:2" x14ac:dyDescent="0.35">
      <c r="A1269" s="34">
        <f t="shared" si="390"/>
        <v>1</v>
      </c>
      <c r="B1269" s="34">
        <f t="shared" si="391"/>
        <v>1900</v>
      </c>
    </row>
    <row r="1270" spans="1:2" x14ac:dyDescent="0.35">
      <c r="A1270" s="34">
        <f t="shared" si="390"/>
        <v>1</v>
      </c>
      <c r="B1270" s="34">
        <f t="shared" si="391"/>
        <v>1900</v>
      </c>
    </row>
    <row r="1271" spans="1:2" x14ac:dyDescent="0.35">
      <c r="A1271" s="34">
        <f t="shared" si="390"/>
        <v>1</v>
      </c>
      <c r="B1271" s="34">
        <f t="shared" si="391"/>
        <v>1900</v>
      </c>
    </row>
    <row r="1272" spans="1:2" x14ac:dyDescent="0.35">
      <c r="A1272" s="34">
        <f t="shared" si="390"/>
        <v>1</v>
      </c>
      <c r="B1272" s="34">
        <f t="shared" si="391"/>
        <v>1900</v>
      </c>
    </row>
    <row r="1273" spans="1:2" x14ac:dyDescent="0.35">
      <c r="A1273" s="34">
        <f t="shared" si="390"/>
        <v>1</v>
      </c>
      <c r="B1273" s="34">
        <f t="shared" si="391"/>
        <v>1900</v>
      </c>
    </row>
    <row r="1274" spans="1:2" x14ac:dyDescent="0.35">
      <c r="A1274" s="34">
        <f t="shared" si="390"/>
        <v>1</v>
      </c>
      <c r="B1274" s="34">
        <f t="shared" si="391"/>
        <v>1900</v>
      </c>
    </row>
    <row r="1275" spans="1:2" x14ac:dyDescent="0.35">
      <c r="A1275" s="34">
        <f t="shared" si="390"/>
        <v>1</v>
      </c>
      <c r="B1275" s="34">
        <f t="shared" si="391"/>
        <v>1900</v>
      </c>
    </row>
    <row r="1276" spans="1:2" x14ac:dyDescent="0.35">
      <c r="A1276" s="34">
        <f t="shared" si="390"/>
        <v>1</v>
      </c>
      <c r="B1276" s="34">
        <f t="shared" si="391"/>
        <v>1900</v>
      </c>
    </row>
    <row r="1277" spans="1:2" x14ac:dyDescent="0.35">
      <c r="A1277" s="34">
        <f t="shared" si="390"/>
        <v>1</v>
      </c>
      <c r="B1277" s="34">
        <f t="shared" si="391"/>
        <v>1900</v>
      </c>
    </row>
    <row r="1278" spans="1:2" x14ac:dyDescent="0.35">
      <c r="A1278" s="34">
        <f t="shared" si="390"/>
        <v>1</v>
      </c>
      <c r="B1278" s="34">
        <f t="shared" si="391"/>
        <v>1900</v>
      </c>
    </row>
    <row r="1279" spans="1:2" x14ac:dyDescent="0.35">
      <c r="A1279" s="34">
        <f t="shared" si="390"/>
        <v>1</v>
      </c>
      <c r="B1279" s="34">
        <f t="shared" si="391"/>
        <v>1900</v>
      </c>
    </row>
    <row r="1280" spans="1:2" x14ac:dyDescent="0.35">
      <c r="A1280" s="34">
        <f t="shared" ref="A1280:A1343" si="392">MONTH(C1280)</f>
        <v>1</v>
      </c>
      <c r="B1280" s="34">
        <f t="shared" ref="B1280:B1343" si="393">YEAR(C1280)</f>
        <v>1900</v>
      </c>
    </row>
    <row r="1281" spans="1:2" x14ac:dyDescent="0.35">
      <c r="A1281" s="34">
        <f t="shared" si="392"/>
        <v>1</v>
      </c>
      <c r="B1281" s="34">
        <f t="shared" si="393"/>
        <v>1900</v>
      </c>
    </row>
    <row r="1282" spans="1:2" x14ac:dyDescent="0.35">
      <c r="A1282" s="34">
        <f t="shared" si="392"/>
        <v>1</v>
      </c>
      <c r="B1282" s="34">
        <f t="shared" si="393"/>
        <v>1900</v>
      </c>
    </row>
    <row r="1283" spans="1:2" x14ac:dyDescent="0.35">
      <c r="A1283" s="34">
        <f t="shared" si="392"/>
        <v>1</v>
      </c>
      <c r="B1283" s="34">
        <f t="shared" si="393"/>
        <v>1900</v>
      </c>
    </row>
    <row r="1284" spans="1:2" x14ac:dyDescent="0.35">
      <c r="A1284" s="34">
        <f t="shared" si="392"/>
        <v>1</v>
      </c>
      <c r="B1284" s="34">
        <f t="shared" si="393"/>
        <v>1900</v>
      </c>
    </row>
    <row r="1285" spans="1:2" x14ac:dyDescent="0.35">
      <c r="A1285" s="34">
        <f t="shared" si="392"/>
        <v>1</v>
      </c>
      <c r="B1285" s="34">
        <f t="shared" si="393"/>
        <v>1900</v>
      </c>
    </row>
    <row r="1286" spans="1:2" x14ac:dyDescent="0.35">
      <c r="A1286" s="34">
        <f t="shared" si="392"/>
        <v>1</v>
      </c>
      <c r="B1286" s="34">
        <f t="shared" si="393"/>
        <v>1900</v>
      </c>
    </row>
    <row r="1287" spans="1:2" x14ac:dyDescent="0.35">
      <c r="A1287" s="34">
        <f t="shared" si="392"/>
        <v>1</v>
      </c>
      <c r="B1287" s="34">
        <f t="shared" si="393"/>
        <v>1900</v>
      </c>
    </row>
    <row r="1288" spans="1:2" x14ac:dyDescent="0.35">
      <c r="A1288" s="34">
        <f t="shared" si="392"/>
        <v>1</v>
      </c>
      <c r="B1288" s="34">
        <f t="shared" si="393"/>
        <v>1900</v>
      </c>
    </row>
    <row r="1289" spans="1:2" x14ac:dyDescent="0.35">
      <c r="A1289" s="34">
        <f t="shared" si="392"/>
        <v>1</v>
      </c>
      <c r="B1289" s="34">
        <f t="shared" si="393"/>
        <v>1900</v>
      </c>
    </row>
    <row r="1290" spans="1:2" x14ac:dyDescent="0.35">
      <c r="A1290" s="34">
        <f t="shared" si="392"/>
        <v>1</v>
      </c>
      <c r="B1290" s="34">
        <f t="shared" si="393"/>
        <v>1900</v>
      </c>
    </row>
    <row r="1291" spans="1:2" x14ac:dyDescent="0.35">
      <c r="A1291" s="34">
        <f t="shared" si="392"/>
        <v>1</v>
      </c>
      <c r="B1291" s="34">
        <f t="shared" si="393"/>
        <v>1900</v>
      </c>
    </row>
    <row r="1292" spans="1:2" x14ac:dyDescent="0.35">
      <c r="A1292" s="34">
        <f t="shared" si="392"/>
        <v>1</v>
      </c>
      <c r="B1292" s="34">
        <f t="shared" si="393"/>
        <v>1900</v>
      </c>
    </row>
    <row r="1293" spans="1:2" x14ac:dyDescent="0.35">
      <c r="A1293" s="34">
        <f t="shared" si="392"/>
        <v>1</v>
      </c>
      <c r="B1293" s="34">
        <f t="shared" si="393"/>
        <v>1900</v>
      </c>
    </row>
    <row r="1294" spans="1:2" x14ac:dyDescent="0.35">
      <c r="A1294" s="34">
        <f t="shared" si="392"/>
        <v>1</v>
      </c>
      <c r="B1294" s="34">
        <f t="shared" si="393"/>
        <v>1900</v>
      </c>
    </row>
    <row r="1295" spans="1:2" x14ac:dyDescent="0.35">
      <c r="A1295" s="34">
        <f t="shared" si="392"/>
        <v>1</v>
      </c>
      <c r="B1295" s="34">
        <f t="shared" si="393"/>
        <v>1900</v>
      </c>
    </row>
    <row r="1296" spans="1:2" x14ac:dyDescent="0.35">
      <c r="A1296" s="34">
        <f t="shared" si="392"/>
        <v>1</v>
      </c>
      <c r="B1296" s="34">
        <f t="shared" si="393"/>
        <v>1900</v>
      </c>
    </row>
    <row r="1297" spans="1:2" x14ac:dyDescent="0.35">
      <c r="A1297" s="34">
        <f t="shared" si="392"/>
        <v>1</v>
      </c>
      <c r="B1297" s="34">
        <f t="shared" si="393"/>
        <v>1900</v>
      </c>
    </row>
    <row r="1298" spans="1:2" x14ac:dyDescent="0.35">
      <c r="A1298" s="34">
        <f t="shared" si="392"/>
        <v>1</v>
      </c>
      <c r="B1298" s="34">
        <f t="shared" si="393"/>
        <v>1900</v>
      </c>
    </row>
    <row r="1299" spans="1:2" x14ac:dyDescent="0.35">
      <c r="A1299" s="34">
        <f t="shared" si="392"/>
        <v>1</v>
      </c>
      <c r="B1299" s="34">
        <f t="shared" si="393"/>
        <v>1900</v>
      </c>
    </row>
    <row r="1300" spans="1:2" x14ac:dyDescent="0.35">
      <c r="A1300" s="34">
        <f t="shared" si="392"/>
        <v>1</v>
      </c>
      <c r="B1300" s="34">
        <f t="shared" si="393"/>
        <v>1900</v>
      </c>
    </row>
    <row r="1301" spans="1:2" x14ac:dyDescent="0.35">
      <c r="A1301" s="34">
        <f t="shared" si="392"/>
        <v>1</v>
      </c>
      <c r="B1301" s="34">
        <f t="shared" si="393"/>
        <v>1900</v>
      </c>
    </row>
    <row r="1302" spans="1:2" x14ac:dyDescent="0.35">
      <c r="A1302" s="34">
        <f t="shared" si="392"/>
        <v>1</v>
      </c>
      <c r="B1302" s="34">
        <f t="shared" si="393"/>
        <v>1900</v>
      </c>
    </row>
    <row r="1303" spans="1:2" x14ac:dyDescent="0.35">
      <c r="A1303" s="34">
        <f t="shared" si="392"/>
        <v>1</v>
      </c>
      <c r="B1303" s="34">
        <f t="shared" si="393"/>
        <v>1900</v>
      </c>
    </row>
    <row r="1304" spans="1:2" x14ac:dyDescent="0.35">
      <c r="A1304" s="34">
        <f t="shared" si="392"/>
        <v>1</v>
      </c>
      <c r="B1304" s="34">
        <f t="shared" si="393"/>
        <v>1900</v>
      </c>
    </row>
    <row r="1305" spans="1:2" x14ac:dyDescent="0.35">
      <c r="A1305" s="34">
        <f t="shared" si="392"/>
        <v>1</v>
      </c>
      <c r="B1305" s="34">
        <f t="shared" si="393"/>
        <v>1900</v>
      </c>
    </row>
    <row r="1306" spans="1:2" x14ac:dyDescent="0.35">
      <c r="A1306" s="34">
        <f t="shared" si="392"/>
        <v>1</v>
      </c>
      <c r="B1306" s="34">
        <f t="shared" si="393"/>
        <v>1900</v>
      </c>
    </row>
    <row r="1307" spans="1:2" x14ac:dyDescent="0.35">
      <c r="A1307" s="34">
        <f t="shared" si="392"/>
        <v>1</v>
      </c>
      <c r="B1307" s="34">
        <f t="shared" si="393"/>
        <v>1900</v>
      </c>
    </row>
    <row r="1308" spans="1:2" x14ac:dyDescent="0.35">
      <c r="A1308" s="34">
        <f t="shared" si="392"/>
        <v>1</v>
      </c>
      <c r="B1308" s="34">
        <f t="shared" si="393"/>
        <v>1900</v>
      </c>
    </row>
    <row r="1309" spans="1:2" x14ac:dyDescent="0.35">
      <c r="A1309" s="34">
        <f t="shared" si="392"/>
        <v>1</v>
      </c>
      <c r="B1309" s="34">
        <f t="shared" si="393"/>
        <v>1900</v>
      </c>
    </row>
    <row r="1310" spans="1:2" x14ac:dyDescent="0.35">
      <c r="A1310" s="34">
        <f t="shared" si="392"/>
        <v>1</v>
      </c>
      <c r="B1310" s="34">
        <f t="shared" si="393"/>
        <v>1900</v>
      </c>
    </row>
    <row r="1311" spans="1:2" x14ac:dyDescent="0.35">
      <c r="A1311" s="34">
        <f t="shared" si="392"/>
        <v>1</v>
      </c>
      <c r="B1311" s="34">
        <f t="shared" si="393"/>
        <v>1900</v>
      </c>
    </row>
    <row r="1312" spans="1:2" x14ac:dyDescent="0.35">
      <c r="A1312" s="34">
        <f t="shared" si="392"/>
        <v>1</v>
      </c>
      <c r="B1312" s="34">
        <f t="shared" si="393"/>
        <v>1900</v>
      </c>
    </row>
    <row r="1313" spans="1:2" x14ac:dyDescent="0.35">
      <c r="A1313" s="34">
        <f t="shared" si="392"/>
        <v>1</v>
      </c>
      <c r="B1313" s="34">
        <f t="shared" si="393"/>
        <v>1900</v>
      </c>
    </row>
    <row r="1314" spans="1:2" x14ac:dyDescent="0.35">
      <c r="A1314" s="34">
        <f t="shared" si="392"/>
        <v>1</v>
      </c>
      <c r="B1314" s="34">
        <f t="shared" si="393"/>
        <v>1900</v>
      </c>
    </row>
    <row r="1315" spans="1:2" x14ac:dyDescent="0.35">
      <c r="A1315" s="34">
        <f t="shared" si="392"/>
        <v>1</v>
      </c>
      <c r="B1315" s="34">
        <f t="shared" si="393"/>
        <v>1900</v>
      </c>
    </row>
    <row r="1316" spans="1:2" x14ac:dyDescent="0.35">
      <c r="A1316" s="34">
        <f t="shared" si="392"/>
        <v>1</v>
      </c>
      <c r="B1316" s="34">
        <f t="shared" si="393"/>
        <v>1900</v>
      </c>
    </row>
    <row r="1317" spans="1:2" x14ac:dyDescent="0.35">
      <c r="A1317" s="34">
        <f t="shared" si="392"/>
        <v>1</v>
      </c>
      <c r="B1317" s="34">
        <f t="shared" si="393"/>
        <v>1900</v>
      </c>
    </row>
    <row r="1318" spans="1:2" x14ac:dyDescent="0.35">
      <c r="A1318" s="34">
        <f t="shared" si="392"/>
        <v>1</v>
      </c>
      <c r="B1318" s="34">
        <f t="shared" si="393"/>
        <v>1900</v>
      </c>
    </row>
    <row r="1319" spans="1:2" x14ac:dyDescent="0.35">
      <c r="A1319" s="34">
        <f t="shared" si="392"/>
        <v>1</v>
      </c>
      <c r="B1319" s="34">
        <f t="shared" si="393"/>
        <v>1900</v>
      </c>
    </row>
    <row r="1320" spans="1:2" x14ac:dyDescent="0.35">
      <c r="A1320" s="34">
        <f t="shared" si="392"/>
        <v>1</v>
      </c>
      <c r="B1320" s="34">
        <f t="shared" si="393"/>
        <v>1900</v>
      </c>
    </row>
    <row r="1321" spans="1:2" x14ac:dyDescent="0.35">
      <c r="A1321" s="34">
        <f t="shared" si="392"/>
        <v>1</v>
      </c>
      <c r="B1321" s="34">
        <f t="shared" si="393"/>
        <v>1900</v>
      </c>
    </row>
    <row r="1322" spans="1:2" x14ac:dyDescent="0.35">
      <c r="A1322" s="34">
        <f t="shared" si="392"/>
        <v>1</v>
      </c>
      <c r="B1322" s="34">
        <f t="shared" si="393"/>
        <v>1900</v>
      </c>
    </row>
    <row r="1323" spans="1:2" x14ac:dyDescent="0.35">
      <c r="A1323" s="34">
        <f t="shared" si="392"/>
        <v>1</v>
      </c>
      <c r="B1323" s="34">
        <f t="shared" si="393"/>
        <v>1900</v>
      </c>
    </row>
    <row r="1324" spans="1:2" x14ac:dyDescent="0.35">
      <c r="A1324" s="34">
        <f t="shared" si="392"/>
        <v>1</v>
      </c>
      <c r="B1324" s="34">
        <f t="shared" si="393"/>
        <v>1900</v>
      </c>
    </row>
    <row r="1325" spans="1:2" x14ac:dyDescent="0.35">
      <c r="A1325" s="34">
        <f t="shared" si="392"/>
        <v>1</v>
      </c>
      <c r="B1325" s="34">
        <f t="shared" si="393"/>
        <v>1900</v>
      </c>
    </row>
    <row r="1326" spans="1:2" x14ac:dyDescent="0.35">
      <c r="A1326" s="34">
        <f t="shared" si="392"/>
        <v>1</v>
      </c>
      <c r="B1326" s="34">
        <f t="shared" si="393"/>
        <v>1900</v>
      </c>
    </row>
    <row r="1327" spans="1:2" x14ac:dyDescent="0.35">
      <c r="A1327" s="34">
        <f t="shared" si="392"/>
        <v>1</v>
      </c>
      <c r="B1327" s="34">
        <f t="shared" si="393"/>
        <v>1900</v>
      </c>
    </row>
    <row r="1328" spans="1:2" x14ac:dyDescent="0.35">
      <c r="A1328" s="34">
        <f t="shared" si="392"/>
        <v>1</v>
      </c>
      <c r="B1328" s="34">
        <f t="shared" si="393"/>
        <v>1900</v>
      </c>
    </row>
    <row r="1329" spans="1:2" x14ac:dyDescent="0.35">
      <c r="A1329" s="34">
        <f t="shared" si="392"/>
        <v>1</v>
      </c>
      <c r="B1329" s="34">
        <f t="shared" si="393"/>
        <v>1900</v>
      </c>
    </row>
    <row r="1330" spans="1:2" x14ac:dyDescent="0.35">
      <c r="A1330" s="34">
        <f t="shared" si="392"/>
        <v>1</v>
      </c>
      <c r="B1330" s="34">
        <f t="shared" si="393"/>
        <v>1900</v>
      </c>
    </row>
    <row r="1331" spans="1:2" x14ac:dyDescent="0.35">
      <c r="A1331" s="34">
        <f t="shared" si="392"/>
        <v>1</v>
      </c>
      <c r="B1331" s="34">
        <f t="shared" si="393"/>
        <v>1900</v>
      </c>
    </row>
    <row r="1332" spans="1:2" x14ac:dyDescent="0.35">
      <c r="A1332" s="34">
        <f t="shared" si="392"/>
        <v>1</v>
      </c>
      <c r="B1332" s="34">
        <f t="shared" si="393"/>
        <v>1900</v>
      </c>
    </row>
    <row r="1333" spans="1:2" x14ac:dyDescent="0.35">
      <c r="A1333" s="34">
        <f t="shared" si="392"/>
        <v>1</v>
      </c>
      <c r="B1333" s="34">
        <f t="shared" si="393"/>
        <v>1900</v>
      </c>
    </row>
    <row r="1334" spans="1:2" x14ac:dyDescent="0.35">
      <c r="A1334" s="34">
        <f t="shared" si="392"/>
        <v>1</v>
      </c>
      <c r="B1334" s="34">
        <f t="shared" si="393"/>
        <v>1900</v>
      </c>
    </row>
    <row r="1335" spans="1:2" x14ac:dyDescent="0.35">
      <c r="A1335" s="34">
        <f t="shared" si="392"/>
        <v>1</v>
      </c>
      <c r="B1335" s="34">
        <f t="shared" si="393"/>
        <v>1900</v>
      </c>
    </row>
    <row r="1336" spans="1:2" x14ac:dyDescent="0.35">
      <c r="A1336" s="34">
        <f t="shared" si="392"/>
        <v>1</v>
      </c>
      <c r="B1336" s="34">
        <f t="shared" si="393"/>
        <v>1900</v>
      </c>
    </row>
    <row r="1337" spans="1:2" x14ac:dyDescent="0.35">
      <c r="A1337" s="34">
        <f t="shared" si="392"/>
        <v>1</v>
      </c>
      <c r="B1337" s="34">
        <f t="shared" si="393"/>
        <v>1900</v>
      </c>
    </row>
    <row r="1338" spans="1:2" x14ac:dyDescent="0.35">
      <c r="A1338" s="34">
        <f t="shared" si="392"/>
        <v>1</v>
      </c>
      <c r="B1338" s="34">
        <f t="shared" si="393"/>
        <v>1900</v>
      </c>
    </row>
    <row r="1339" spans="1:2" x14ac:dyDescent="0.35">
      <c r="A1339" s="34">
        <f t="shared" si="392"/>
        <v>1</v>
      </c>
      <c r="B1339" s="34">
        <f t="shared" si="393"/>
        <v>1900</v>
      </c>
    </row>
    <row r="1340" spans="1:2" x14ac:dyDescent="0.35">
      <c r="A1340" s="34">
        <f t="shared" si="392"/>
        <v>1</v>
      </c>
      <c r="B1340" s="34">
        <f t="shared" si="393"/>
        <v>1900</v>
      </c>
    </row>
    <row r="1341" spans="1:2" x14ac:dyDescent="0.35">
      <c r="A1341" s="34">
        <f t="shared" si="392"/>
        <v>1</v>
      </c>
      <c r="B1341" s="34">
        <f t="shared" si="393"/>
        <v>1900</v>
      </c>
    </row>
    <row r="1342" spans="1:2" x14ac:dyDescent="0.35">
      <c r="A1342" s="34">
        <f t="shared" si="392"/>
        <v>1</v>
      </c>
      <c r="B1342" s="34">
        <f t="shared" si="393"/>
        <v>1900</v>
      </c>
    </row>
    <row r="1343" spans="1:2" x14ac:dyDescent="0.35">
      <c r="A1343" s="34">
        <f t="shared" si="392"/>
        <v>1</v>
      </c>
      <c r="B1343" s="34">
        <f t="shared" si="393"/>
        <v>1900</v>
      </c>
    </row>
    <row r="1344" spans="1:2" x14ac:dyDescent="0.35">
      <c r="A1344" s="34">
        <f t="shared" ref="A1344:A1395" si="394">MONTH(C1344)</f>
        <v>1</v>
      </c>
      <c r="B1344" s="34">
        <f t="shared" ref="B1344:B1395" si="395">YEAR(C1344)</f>
        <v>1900</v>
      </c>
    </row>
    <row r="1345" spans="1:2" x14ac:dyDescent="0.35">
      <c r="A1345" s="34">
        <f t="shared" si="394"/>
        <v>1</v>
      </c>
      <c r="B1345" s="34">
        <f t="shared" si="395"/>
        <v>1900</v>
      </c>
    </row>
    <row r="1346" spans="1:2" x14ac:dyDescent="0.35">
      <c r="A1346" s="34">
        <f t="shared" si="394"/>
        <v>1</v>
      </c>
      <c r="B1346" s="34">
        <f t="shared" si="395"/>
        <v>1900</v>
      </c>
    </row>
    <row r="1347" spans="1:2" x14ac:dyDescent="0.35">
      <c r="A1347" s="34">
        <f t="shared" si="394"/>
        <v>1</v>
      </c>
      <c r="B1347" s="34">
        <f t="shared" si="395"/>
        <v>1900</v>
      </c>
    </row>
    <row r="1348" spans="1:2" x14ac:dyDescent="0.35">
      <c r="A1348" s="34">
        <f t="shared" si="394"/>
        <v>1</v>
      </c>
      <c r="B1348" s="34">
        <f t="shared" si="395"/>
        <v>1900</v>
      </c>
    </row>
    <row r="1349" spans="1:2" x14ac:dyDescent="0.35">
      <c r="A1349" s="34">
        <f t="shared" si="394"/>
        <v>1</v>
      </c>
      <c r="B1349" s="34">
        <f t="shared" si="395"/>
        <v>1900</v>
      </c>
    </row>
    <row r="1350" spans="1:2" x14ac:dyDescent="0.35">
      <c r="A1350" s="34">
        <f t="shared" si="394"/>
        <v>1</v>
      </c>
      <c r="B1350" s="34">
        <f t="shared" si="395"/>
        <v>1900</v>
      </c>
    </row>
    <row r="1351" spans="1:2" x14ac:dyDescent="0.35">
      <c r="A1351" s="34">
        <f t="shared" si="394"/>
        <v>1</v>
      </c>
      <c r="B1351" s="34">
        <f t="shared" si="395"/>
        <v>1900</v>
      </c>
    </row>
    <row r="1352" spans="1:2" x14ac:dyDescent="0.35">
      <c r="A1352" s="34">
        <f t="shared" si="394"/>
        <v>1</v>
      </c>
      <c r="B1352" s="34">
        <f t="shared" si="395"/>
        <v>1900</v>
      </c>
    </row>
    <row r="1353" spans="1:2" x14ac:dyDescent="0.35">
      <c r="A1353" s="34">
        <f t="shared" si="394"/>
        <v>1</v>
      </c>
      <c r="B1353" s="34">
        <f t="shared" si="395"/>
        <v>1900</v>
      </c>
    </row>
    <row r="1354" spans="1:2" x14ac:dyDescent="0.35">
      <c r="A1354" s="34">
        <f t="shared" si="394"/>
        <v>1</v>
      </c>
      <c r="B1354" s="34">
        <f t="shared" si="395"/>
        <v>1900</v>
      </c>
    </row>
    <row r="1355" spans="1:2" x14ac:dyDescent="0.35">
      <c r="A1355" s="34">
        <f t="shared" si="394"/>
        <v>1</v>
      </c>
      <c r="B1355" s="34">
        <f t="shared" si="395"/>
        <v>1900</v>
      </c>
    </row>
    <row r="1356" spans="1:2" x14ac:dyDescent="0.35">
      <c r="A1356" s="34">
        <f t="shared" si="394"/>
        <v>1</v>
      </c>
      <c r="B1356" s="34">
        <f t="shared" si="395"/>
        <v>1900</v>
      </c>
    </row>
    <row r="1357" spans="1:2" x14ac:dyDescent="0.35">
      <c r="A1357" s="34">
        <f t="shared" si="394"/>
        <v>1</v>
      </c>
      <c r="B1357" s="34">
        <f t="shared" si="395"/>
        <v>1900</v>
      </c>
    </row>
    <row r="1358" spans="1:2" x14ac:dyDescent="0.35">
      <c r="A1358" s="34">
        <f t="shared" si="394"/>
        <v>1</v>
      </c>
      <c r="B1358" s="34">
        <f t="shared" si="395"/>
        <v>1900</v>
      </c>
    </row>
    <row r="1359" spans="1:2" x14ac:dyDescent="0.35">
      <c r="A1359" s="34">
        <f t="shared" si="394"/>
        <v>1</v>
      </c>
      <c r="B1359" s="34">
        <f t="shared" si="395"/>
        <v>1900</v>
      </c>
    </row>
    <row r="1360" spans="1:2" x14ac:dyDescent="0.35">
      <c r="A1360" s="34">
        <f t="shared" si="394"/>
        <v>1</v>
      </c>
      <c r="B1360" s="34">
        <f t="shared" si="395"/>
        <v>1900</v>
      </c>
    </row>
    <row r="1361" spans="1:2" x14ac:dyDescent="0.35">
      <c r="A1361" s="34">
        <f t="shared" si="394"/>
        <v>1</v>
      </c>
      <c r="B1361" s="34">
        <f t="shared" si="395"/>
        <v>1900</v>
      </c>
    </row>
    <row r="1362" spans="1:2" x14ac:dyDescent="0.35">
      <c r="A1362" s="34">
        <f t="shared" si="394"/>
        <v>1</v>
      </c>
      <c r="B1362" s="34">
        <f t="shared" si="395"/>
        <v>1900</v>
      </c>
    </row>
    <row r="1363" spans="1:2" x14ac:dyDescent="0.35">
      <c r="A1363" s="34">
        <f t="shared" si="394"/>
        <v>1</v>
      </c>
      <c r="B1363" s="34">
        <f t="shared" si="395"/>
        <v>1900</v>
      </c>
    </row>
    <row r="1364" spans="1:2" x14ac:dyDescent="0.35">
      <c r="A1364" s="34">
        <f t="shared" si="394"/>
        <v>1</v>
      </c>
      <c r="B1364" s="34">
        <f t="shared" si="395"/>
        <v>1900</v>
      </c>
    </row>
    <row r="1365" spans="1:2" x14ac:dyDescent="0.35">
      <c r="A1365" s="34">
        <f t="shared" si="394"/>
        <v>1</v>
      </c>
      <c r="B1365" s="34">
        <f t="shared" si="395"/>
        <v>1900</v>
      </c>
    </row>
    <row r="1366" spans="1:2" x14ac:dyDescent="0.35">
      <c r="A1366" s="34">
        <f t="shared" si="394"/>
        <v>1</v>
      </c>
      <c r="B1366" s="34">
        <f t="shared" si="395"/>
        <v>1900</v>
      </c>
    </row>
    <row r="1367" spans="1:2" x14ac:dyDescent="0.35">
      <c r="A1367" s="34">
        <f t="shared" si="394"/>
        <v>1</v>
      </c>
      <c r="B1367" s="34">
        <f t="shared" si="395"/>
        <v>1900</v>
      </c>
    </row>
    <row r="1368" spans="1:2" x14ac:dyDescent="0.35">
      <c r="A1368" s="34">
        <f t="shared" si="394"/>
        <v>1</v>
      </c>
      <c r="B1368" s="34">
        <f t="shared" si="395"/>
        <v>1900</v>
      </c>
    </row>
    <row r="1369" spans="1:2" x14ac:dyDescent="0.35">
      <c r="A1369" s="34">
        <f t="shared" si="394"/>
        <v>1</v>
      </c>
      <c r="B1369" s="34">
        <f t="shared" si="395"/>
        <v>1900</v>
      </c>
    </row>
    <row r="1370" spans="1:2" x14ac:dyDescent="0.35">
      <c r="A1370" s="34">
        <f t="shared" si="394"/>
        <v>1</v>
      </c>
      <c r="B1370" s="34">
        <f t="shared" si="395"/>
        <v>1900</v>
      </c>
    </row>
    <row r="1371" spans="1:2" x14ac:dyDescent="0.35">
      <c r="A1371" s="34">
        <f t="shared" si="394"/>
        <v>1</v>
      </c>
      <c r="B1371" s="34">
        <f t="shared" si="395"/>
        <v>1900</v>
      </c>
    </row>
    <row r="1372" spans="1:2" x14ac:dyDescent="0.35">
      <c r="A1372" s="34">
        <f t="shared" si="394"/>
        <v>1</v>
      </c>
      <c r="B1372" s="34">
        <f t="shared" si="395"/>
        <v>1900</v>
      </c>
    </row>
    <row r="1373" spans="1:2" x14ac:dyDescent="0.35">
      <c r="A1373" s="34">
        <f t="shared" si="394"/>
        <v>1</v>
      </c>
      <c r="B1373" s="34">
        <f t="shared" si="395"/>
        <v>1900</v>
      </c>
    </row>
    <row r="1374" spans="1:2" x14ac:dyDescent="0.35">
      <c r="A1374" s="34">
        <f t="shared" si="394"/>
        <v>1</v>
      </c>
      <c r="B1374" s="34">
        <f t="shared" si="395"/>
        <v>1900</v>
      </c>
    </row>
    <row r="1375" spans="1:2" x14ac:dyDescent="0.35">
      <c r="A1375" s="34">
        <f t="shared" si="394"/>
        <v>1</v>
      </c>
      <c r="B1375" s="34">
        <f t="shared" si="395"/>
        <v>1900</v>
      </c>
    </row>
    <row r="1376" spans="1:2" x14ac:dyDescent="0.35">
      <c r="A1376" s="34">
        <f t="shared" si="394"/>
        <v>1</v>
      </c>
      <c r="B1376" s="34">
        <f t="shared" si="395"/>
        <v>1900</v>
      </c>
    </row>
    <row r="1377" spans="1:2" x14ac:dyDescent="0.35">
      <c r="A1377" s="34">
        <f t="shared" si="394"/>
        <v>1</v>
      </c>
      <c r="B1377" s="34">
        <f t="shared" si="395"/>
        <v>1900</v>
      </c>
    </row>
    <row r="1378" spans="1:2" x14ac:dyDescent="0.35">
      <c r="A1378" s="34">
        <f t="shared" si="394"/>
        <v>1</v>
      </c>
      <c r="B1378" s="34">
        <f t="shared" si="395"/>
        <v>1900</v>
      </c>
    </row>
    <row r="1379" spans="1:2" x14ac:dyDescent="0.35">
      <c r="A1379" s="34">
        <f t="shared" si="394"/>
        <v>1</v>
      </c>
      <c r="B1379" s="34">
        <f t="shared" si="395"/>
        <v>1900</v>
      </c>
    </row>
    <row r="1380" spans="1:2" x14ac:dyDescent="0.35">
      <c r="A1380" s="34">
        <f t="shared" si="394"/>
        <v>1</v>
      </c>
      <c r="B1380" s="34">
        <f t="shared" si="395"/>
        <v>1900</v>
      </c>
    </row>
    <row r="1381" spans="1:2" x14ac:dyDescent="0.35">
      <c r="A1381" s="34">
        <f t="shared" si="394"/>
        <v>1</v>
      </c>
      <c r="B1381" s="34">
        <f t="shared" si="395"/>
        <v>1900</v>
      </c>
    </row>
    <row r="1382" spans="1:2" x14ac:dyDescent="0.35">
      <c r="A1382" s="34">
        <f t="shared" si="394"/>
        <v>1</v>
      </c>
      <c r="B1382" s="34">
        <f t="shared" si="395"/>
        <v>1900</v>
      </c>
    </row>
    <row r="1383" spans="1:2" x14ac:dyDescent="0.35">
      <c r="A1383" s="34">
        <f t="shared" si="394"/>
        <v>1</v>
      </c>
      <c r="B1383" s="34">
        <f t="shared" si="395"/>
        <v>1900</v>
      </c>
    </row>
    <row r="1384" spans="1:2" x14ac:dyDescent="0.35">
      <c r="A1384" s="34">
        <f t="shared" si="394"/>
        <v>1</v>
      </c>
      <c r="B1384" s="34">
        <f t="shared" si="395"/>
        <v>1900</v>
      </c>
    </row>
    <row r="1385" spans="1:2" x14ac:dyDescent="0.35">
      <c r="A1385" s="34">
        <f t="shared" si="394"/>
        <v>1</v>
      </c>
      <c r="B1385" s="34">
        <f t="shared" si="395"/>
        <v>1900</v>
      </c>
    </row>
    <row r="1386" spans="1:2" x14ac:dyDescent="0.35">
      <c r="A1386" s="34">
        <f t="shared" si="394"/>
        <v>1</v>
      </c>
      <c r="B1386" s="34">
        <f t="shared" si="395"/>
        <v>1900</v>
      </c>
    </row>
    <row r="1387" spans="1:2" x14ac:dyDescent="0.35">
      <c r="A1387" s="34">
        <f t="shared" si="394"/>
        <v>1</v>
      </c>
      <c r="B1387" s="34">
        <f t="shared" si="395"/>
        <v>1900</v>
      </c>
    </row>
    <row r="1388" spans="1:2" x14ac:dyDescent="0.35">
      <c r="A1388" s="34">
        <f t="shared" si="394"/>
        <v>1</v>
      </c>
      <c r="B1388" s="34">
        <f t="shared" si="395"/>
        <v>1900</v>
      </c>
    </row>
    <row r="1389" spans="1:2" x14ac:dyDescent="0.35">
      <c r="A1389" s="34">
        <f t="shared" si="394"/>
        <v>1</v>
      </c>
      <c r="B1389" s="34">
        <f t="shared" si="395"/>
        <v>1900</v>
      </c>
    </row>
    <row r="1390" spans="1:2" x14ac:dyDescent="0.35">
      <c r="A1390" s="34">
        <f t="shared" si="394"/>
        <v>1</v>
      </c>
      <c r="B1390" s="34">
        <f t="shared" si="395"/>
        <v>1900</v>
      </c>
    </row>
    <row r="1391" spans="1:2" x14ac:dyDescent="0.35">
      <c r="A1391" s="34">
        <f t="shared" si="394"/>
        <v>1</v>
      </c>
      <c r="B1391" s="34">
        <f t="shared" si="395"/>
        <v>1900</v>
      </c>
    </row>
    <row r="1392" spans="1:2" x14ac:dyDescent="0.35">
      <c r="A1392" s="34">
        <f t="shared" si="394"/>
        <v>1</v>
      </c>
      <c r="B1392" s="34">
        <f t="shared" si="395"/>
        <v>1900</v>
      </c>
    </row>
    <row r="1393" spans="1:2" x14ac:dyDescent="0.35">
      <c r="A1393" s="34">
        <f t="shared" si="394"/>
        <v>1</v>
      </c>
      <c r="B1393" s="34">
        <f t="shared" si="395"/>
        <v>1900</v>
      </c>
    </row>
    <row r="1394" spans="1:2" x14ac:dyDescent="0.35">
      <c r="A1394" s="34">
        <f t="shared" si="394"/>
        <v>1</v>
      </c>
      <c r="B1394" s="34">
        <f t="shared" si="395"/>
        <v>1900</v>
      </c>
    </row>
    <row r="1395" spans="1:2" x14ac:dyDescent="0.35">
      <c r="A1395" s="34">
        <f t="shared" si="394"/>
        <v>1</v>
      </c>
      <c r="B1395" s="34">
        <f t="shared" si="395"/>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0" activePane="bottomLeft" state="frozen"/>
      <selection pane="bottomLeft" activeCell="A49" sqref="A49"/>
    </sheetView>
  </sheetViews>
  <sheetFormatPr defaultColWidth="12.54296875" defaultRowHeight="14.5" x14ac:dyDescent="0.35"/>
  <cols>
    <col min="1" max="1" width="19.36328125" style="4" customWidth="1"/>
    <col min="2" max="3" width="18.453125" bestFit="1" customWidth="1"/>
    <col min="4" max="4" width="18.453125" style="5" customWidth="1"/>
    <col min="5" max="5" width="17.36328125" customWidth="1"/>
    <col min="6" max="6" width="17.6328125" customWidth="1"/>
    <col min="7" max="7" width="15.453125" style="5" customWidth="1"/>
    <col min="8" max="8" width="16.54296875" customWidth="1"/>
    <col min="9" max="9" width="18.453125" customWidth="1"/>
    <col min="10" max="10" width="18" style="5" customWidth="1"/>
    <col min="11" max="11" width="17.6328125" customWidth="1"/>
    <col min="12" max="12" width="16.54296875" customWidth="1"/>
    <col min="13" max="13" width="17.36328125" style="5" customWidth="1"/>
    <col min="16" max="16" width="17.453125" style="5" customWidth="1"/>
    <col min="17" max="17" width="22.453125" customWidth="1"/>
    <col min="18" max="18" width="24.453125" customWidth="1"/>
    <col min="19" max="19" width="25" style="5" customWidth="1"/>
    <col min="22" max="22" width="16.453125" style="5" customWidth="1"/>
    <col min="23" max="23" width="15.453125" customWidth="1"/>
    <col min="24" max="24" width="16.54296875" customWidth="1"/>
    <col min="25" max="25" width="16.453125" style="5" customWidth="1"/>
    <col min="28" max="28" width="16.453125" style="5" customWidth="1"/>
    <col min="31" max="31" width="18.54296875" style="5" customWidth="1"/>
    <col min="32" max="32" width="16.54296875" customWidth="1"/>
    <col min="33" max="33" width="16.453125" customWidth="1"/>
    <col min="34" max="34" width="15.54296875" style="5" customWidth="1"/>
    <col min="35" max="35" width="16.54296875" customWidth="1"/>
    <col min="36" max="36" width="17.6328125" customWidth="1"/>
    <col min="37" max="37" width="17.453125" style="5" customWidth="1"/>
  </cols>
  <sheetData>
    <row r="1" spans="1:39" ht="29.5" thickBot="1" x14ac:dyDescent="0.4">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15" thickBot="1" x14ac:dyDescent="0.4">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3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3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3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3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3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3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3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3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3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3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3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3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3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3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3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3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3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3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3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3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35">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35">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35">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35">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35">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35">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35">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35">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35">
      <c r="A31" s="9">
        <f t="shared" si="1"/>
        <v>45856</v>
      </c>
      <c r="B31" s="6">
        <f>VLOOKUP($A31,'WEEKLY DATA'!$C$9:$G$699,4)</f>
        <v>550</v>
      </c>
      <c r="C31" s="6">
        <v>390</v>
      </c>
      <c r="D31" s="28">
        <v>339</v>
      </c>
      <c r="E31" s="6">
        <f>VLOOKUP($A31,'WEEKLY DATA'!$C$9:$GA$699,8)</f>
        <v>600</v>
      </c>
      <c r="F31" s="7">
        <v>325</v>
      </c>
      <c r="G31" s="28">
        <v>310.5</v>
      </c>
      <c r="H31" s="6">
        <f>VLOOKUP($A31,'WEEKLY DATA'!$C$9:$GA$699,24)</f>
        <v>400</v>
      </c>
      <c r="I31" s="6">
        <v>340</v>
      </c>
      <c r="J31" s="28">
        <v>303</v>
      </c>
      <c r="K31" s="6">
        <f>VLOOKUP($A31,'WEEKLY DATA'!$C$9:$GA$699,40)</f>
        <v>610</v>
      </c>
      <c r="L31" s="6">
        <v>362.5</v>
      </c>
      <c r="M31" s="28">
        <v>278</v>
      </c>
      <c r="N31" s="6">
        <f>VLOOKUP($A31,'WEEKLY DATA'!$C$9:$GA$699,56)</f>
        <v>700</v>
      </c>
      <c r="O31" s="6">
        <v>415</v>
      </c>
      <c r="P31" s="28">
        <v>343.5</v>
      </c>
      <c r="Q31" s="6">
        <f>VLOOKUP($A31,'WEEKLY DATA'!$C$9:$GA$699,72)</f>
        <v>660</v>
      </c>
      <c r="R31" s="7">
        <v>345</v>
      </c>
      <c r="S31" s="28">
        <v>253.5</v>
      </c>
      <c r="T31" s="6">
        <f>VLOOKUP($A31,'WEEKLY DATA'!$C$9:$GA$699,100)</f>
        <v>680</v>
      </c>
      <c r="U31" s="7">
        <v>270</v>
      </c>
      <c r="V31" s="28">
        <v>297</v>
      </c>
      <c r="W31" s="6">
        <f>VLOOKUP($A31,'WEEKLY DATA'!$C$9:$GA$699,104)</f>
        <v>690</v>
      </c>
      <c r="X31" s="7">
        <v>365</v>
      </c>
      <c r="Y31" s="28">
        <v>267</v>
      </c>
      <c r="Z31" s="6">
        <f>VLOOKUP($A31,'WEEKLY DATA'!$C$9:$GA$699,120)</f>
        <v>685</v>
      </c>
      <c r="AA31" s="7">
        <v>380</v>
      </c>
      <c r="AB31" s="28">
        <v>277.5</v>
      </c>
      <c r="AC31" s="6">
        <f>VLOOKUP($A31,'WEEKLY DATA'!$C$9:$GA$699,136)</f>
        <v>485</v>
      </c>
      <c r="AD31" s="7">
        <v>362.5</v>
      </c>
      <c r="AE31" s="28">
        <v>269.5</v>
      </c>
      <c r="AF31" s="6">
        <f>VLOOKUP($A31,'WEEKLY DATA'!$C$9:$GA$699,152)</f>
        <v>270</v>
      </c>
      <c r="AG31" s="7">
        <v>390</v>
      </c>
      <c r="AH31" s="28">
        <v>314.5</v>
      </c>
      <c r="AI31" s="6">
        <f>VLOOKUP($A31,'WEEKLY DATA'!$C$9:$GA$699,168)</f>
        <v>370</v>
      </c>
      <c r="AJ31" s="7">
        <v>327.5</v>
      </c>
      <c r="AK31" s="29">
        <v>267</v>
      </c>
      <c r="AM31" s="12">
        <f t="shared" si="0"/>
        <v>7</v>
      </c>
    </row>
    <row r="32" spans="1:39" x14ac:dyDescent="0.35">
      <c r="A32" s="9">
        <f t="shared" si="1"/>
        <v>45863</v>
      </c>
      <c r="B32" s="6">
        <f>VLOOKUP($A32,'WEEKLY DATA'!$C$9:$G$699,4)</f>
        <v>550</v>
      </c>
      <c r="C32" s="6">
        <v>392.5</v>
      </c>
      <c r="D32" s="28">
        <v>339.5</v>
      </c>
      <c r="E32" s="6">
        <f>VLOOKUP($A32,'WEEKLY DATA'!$C$9:$GA$699,8)</f>
        <v>597.5</v>
      </c>
      <c r="F32" s="1">
        <v>330</v>
      </c>
      <c r="G32" s="28">
        <v>309.5</v>
      </c>
      <c r="H32" s="6">
        <f>VLOOKUP($A32,'WEEKLY DATA'!$C$9:$GA$699,24)</f>
        <v>397.5</v>
      </c>
      <c r="I32" s="6">
        <v>342.5</v>
      </c>
      <c r="J32" s="28">
        <v>302.5</v>
      </c>
      <c r="K32" s="6">
        <f>VLOOKUP($A32,'WEEKLY DATA'!$C$9:$GA$699,40)</f>
        <v>607.5</v>
      </c>
      <c r="L32" s="6">
        <v>365</v>
      </c>
      <c r="M32" s="28">
        <v>278.5</v>
      </c>
      <c r="N32" s="6">
        <f>VLOOKUP($A32,'WEEKLY DATA'!$C$9:$GA$699,56)</f>
        <v>697.5</v>
      </c>
      <c r="O32" s="6">
        <v>417.5</v>
      </c>
      <c r="P32" s="28">
        <v>342</v>
      </c>
      <c r="Q32" s="6">
        <f>VLOOKUP($A32,'WEEKLY DATA'!$C$9:$GA$699,72)</f>
        <v>657.5</v>
      </c>
      <c r="R32" s="1">
        <v>347.5</v>
      </c>
      <c r="S32" s="28">
        <v>252</v>
      </c>
      <c r="T32" s="6">
        <f>VLOOKUP($A32,'WEEKLY DATA'!$C$9:$GA$699,100)</f>
        <v>677.5</v>
      </c>
      <c r="U32" s="1">
        <v>272.5</v>
      </c>
      <c r="V32" s="28">
        <v>298</v>
      </c>
      <c r="W32" s="6">
        <f>VLOOKUP($A32,'WEEKLY DATA'!$C$9:$GA$699,104)</f>
        <v>687.5</v>
      </c>
      <c r="X32" s="1">
        <v>372.5</v>
      </c>
      <c r="Y32" s="28">
        <v>263.5</v>
      </c>
      <c r="Z32" s="6">
        <f>VLOOKUP($A32,'WEEKLY DATA'!$C$9:$GA$699,120)</f>
        <v>682.5</v>
      </c>
      <c r="AA32" s="1">
        <v>380</v>
      </c>
      <c r="AB32" s="28">
        <v>275.5</v>
      </c>
      <c r="AC32" s="6">
        <f>VLOOKUP($A32,'WEEKLY DATA'!$C$9:$GA$699,136)</f>
        <v>482.5</v>
      </c>
      <c r="AD32" s="1">
        <v>362.5</v>
      </c>
      <c r="AE32" s="28">
        <v>269.5</v>
      </c>
      <c r="AF32" s="6">
        <f>VLOOKUP($A32,'WEEKLY DATA'!$C$9:$GA$699,152)</f>
        <v>270</v>
      </c>
      <c r="AG32" s="1">
        <v>387.5</v>
      </c>
      <c r="AH32" s="28">
        <v>313</v>
      </c>
      <c r="AI32" s="6">
        <f>VLOOKUP($A32,'WEEKLY DATA'!$C$9:$GA$699,168)</f>
        <v>370</v>
      </c>
      <c r="AJ32" s="1">
        <v>331.25</v>
      </c>
      <c r="AK32" s="29">
        <v>266.75</v>
      </c>
      <c r="AM32" s="12">
        <f t="shared" si="0"/>
        <v>7</v>
      </c>
    </row>
    <row r="33" spans="1:39" x14ac:dyDescent="0.35">
      <c r="A33" s="9">
        <f t="shared" si="1"/>
        <v>45870</v>
      </c>
      <c r="B33" s="6">
        <f>VLOOKUP($A33,'WEEKLY DATA'!$C$9:$G$699,4)</f>
        <v>550</v>
      </c>
      <c r="C33" s="6">
        <v>395</v>
      </c>
      <c r="D33" s="28">
        <v>340</v>
      </c>
      <c r="E33" s="6">
        <f>VLOOKUP($A33,'WEEKLY DATA'!$C$9:$GA$699,8)</f>
        <v>595</v>
      </c>
      <c r="F33" s="7">
        <v>335</v>
      </c>
      <c r="G33" s="28">
        <v>302.5</v>
      </c>
      <c r="H33" s="6">
        <f>VLOOKUP($A33,'WEEKLY DATA'!$C$9:$GA$699,24)</f>
        <v>395</v>
      </c>
      <c r="I33" s="6">
        <v>345</v>
      </c>
      <c r="J33" s="28">
        <v>316</v>
      </c>
      <c r="K33" s="6">
        <f>VLOOKUP($A33,'WEEKLY DATA'!$C$9:$GA$699,40)</f>
        <v>605</v>
      </c>
      <c r="L33" s="6">
        <v>367.5</v>
      </c>
      <c r="M33" s="28">
        <v>279</v>
      </c>
      <c r="N33" s="6">
        <f>VLOOKUP($A33,'WEEKLY DATA'!$C$9:$GA$699,56)</f>
        <v>695</v>
      </c>
      <c r="O33" s="6">
        <v>420</v>
      </c>
      <c r="P33" s="28">
        <v>342.5</v>
      </c>
      <c r="Q33" s="6">
        <f>VLOOKUP($A33,'WEEKLY DATA'!$C$9:$GA$699,72)</f>
        <v>655</v>
      </c>
      <c r="R33" s="7">
        <v>350</v>
      </c>
      <c r="S33" s="28">
        <v>252.5</v>
      </c>
      <c r="T33" s="6">
        <f>VLOOKUP($A33,'WEEKLY DATA'!$C$9:$GA$699,100)</f>
        <v>675</v>
      </c>
      <c r="U33" s="7">
        <v>275</v>
      </c>
      <c r="V33" s="28">
        <v>297</v>
      </c>
      <c r="W33" s="6">
        <f>VLOOKUP($A33,'WEEKLY DATA'!$C$9:$GA$699,104)</f>
        <v>685</v>
      </c>
      <c r="X33" s="7">
        <v>380</v>
      </c>
      <c r="Y33" s="28">
        <v>264</v>
      </c>
      <c r="Z33" s="6">
        <f>VLOOKUP($A33,'WEEKLY DATA'!$C$9:$GA$699,120)</f>
        <v>680</v>
      </c>
      <c r="AA33" s="7">
        <v>380</v>
      </c>
      <c r="AB33" s="28">
        <v>275.5</v>
      </c>
      <c r="AC33" s="6">
        <f>VLOOKUP($A33,'WEEKLY DATA'!$C$9:$GA$699,136)</f>
        <v>480</v>
      </c>
      <c r="AD33" s="7">
        <v>362.5</v>
      </c>
      <c r="AE33" s="28">
        <v>267.5</v>
      </c>
      <c r="AF33" s="6">
        <f>VLOOKUP($A33,'WEEKLY DATA'!$C$9:$GA$699,152)</f>
        <v>270</v>
      </c>
      <c r="AG33" s="7">
        <v>385</v>
      </c>
      <c r="AH33" s="28">
        <v>315.5</v>
      </c>
      <c r="AI33" s="6">
        <f>VLOOKUP($A33,'WEEKLY DATA'!$C$9:$GA$699,168)</f>
        <v>370</v>
      </c>
      <c r="AJ33" s="7">
        <v>335</v>
      </c>
      <c r="AK33" s="29">
        <v>267.5</v>
      </c>
      <c r="AM33" s="12">
        <f t="shared" si="0"/>
        <v>8</v>
      </c>
    </row>
    <row r="34" spans="1:39" x14ac:dyDescent="0.35">
      <c r="A34" s="9">
        <f t="shared" si="1"/>
        <v>45877</v>
      </c>
      <c r="B34" s="6">
        <f>VLOOKUP($A34,'WEEKLY DATA'!$C$9:$G$699,4)</f>
        <v>550</v>
      </c>
      <c r="C34" s="6">
        <v>395</v>
      </c>
      <c r="D34" s="28">
        <v>340</v>
      </c>
      <c r="E34" s="6">
        <f>VLOOKUP($A34,'WEEKLY DATA'!$C$9:$GA$699,8)</f>
        <v>580</v>
      </c>
      <c r="F34" s="7">
        <v>335</v>
      </c>
      <c r="G34" s="28">
        <v>302.5</v>
      </c>
      <c r="H34" s="6">
        <f>VLOOKUP($A34,'WEEKLY DATA'!$C$9:$GA$699,24)</f>
        <v>380</v>
      </c>
      <c r="I34" s="6">
        <v>345</v>
      </c>
      <c r="J34" s="28">
        <v>316</v>
      </c>
      <c r="K34" s="6">
        <f>VLOOKUP($A34,'WEEKLY DATA'!$C$9:$GA$699,40)</f>
        <v>590</v>
      </c>
      <c r="L34" s="6">
        <v>367.5</v>
      </c>
      <c r="M34" s="28">
        <v>279</v>
      </c>
      <c r="N34" s="6">
        <f>VLOOKUP($A34,'WEEKLY DATA'!$C$9:$GA$699,56)</f>
        <v>680</v>
      </c>
      <c r="O34" s="6">
        <v>420</v>
      </c>
      <c r="P34" s="28">
        <v>341.5</v>
      </c>
      <c r="Q34" s="6">
        <f>VLOOKUP($A34,'WEEKLY DATA'!$C$9:$GA$699,72)</f>
        <v>640</v>
      </c>
      <c r="R34" s="7">
        <v>360</v>
      </c>
      <c r="S34" s="28">
        <v>253.5</v>
      </c>
      <c r="T34" s="6">
        <f>VLOOKUP($A34,'WEEKLY DATA'!$C$9:$GA$699,100)</f>
        <v>660</v>
      </c>
      <c r="U34" s="7">
        <v>280</v>
      </c>
      <c r="V34" s="28">
        <v>298</v>
      </c>
      <c r="W34" s="6">
        <f>VLOOKUP($A34,'WEEKLY DATA'!$C$9:$GA$699,104)</f>
        <v>670</v>
      </c>
      <c r="X34" s="7">
        <v>380</v>
      </c>
      <c r="Y34" s="28">
        <v>262</v>
      </c>
      <c r="Z34" s="6">
        <f>VLOOKUP($A34,'WEEKLY DATA'!$C$9:$GA$699,120)</f>
        <v>670</v>
      </c>
      <c r="AA34" s="7">
        <v>380</v>
      </c>
      <c r="AB34" s="28">
        <v>275.5</v>
      </c>
      <c r="AC34" s="6">
        <f>VLOOKUP($A34,'WEEKLY DATA'!$C$9:$GA$699,136)</f>
        <v>480</v>
      </c>
      <c r="AD34" s="7">
        <v>357.5</v>
      </c>
      <c r="AE34" s="28">
        <v>266.5</v>
      </c>
      <c r="AF34" s="6">
        <f>VLOOKUP($A34,'WEEKLY DATA'!$C$9:$GA$699,152)</f>
        <v>270</v>
      </c>
      <c r="AG34" s="7">
        <v>380</v>
      </c>
      <c r="AH34" s="28">
        <v>314.5</v>
      </c>
      <c r="AI34" s="6">
        <f>VLOOKUP($A34,'WEEKLY DATA'!$C$9:$GA$699,168)</f>
        <v>370</v>
      </c>
      <c r="AJ34" s="7">
        <v>340</v>
      </c>
      <c r="AK34" s="29">
        <v>269</v>
      </c>
      <c r="AM34" s="12">
        <f t="shared" si="0"/>
        <v>8</v>
      </c>
    </row>
    <row r="35" spans="1:39" x14ac:dyDescent="0.35">
      <c r="A35" s="9">
        <f t="shared" si="1"/>
        <v>45884</v>
      </c>
      <c r="B35" s="6">
        <f>VLOOKUP($A35,'WEEKLY DATA'!$C$9:$G$699,4)</f>
        <v>550</v>
      </c>
      <c r="C35" s="6">
        <v>395</v>
      </c>
      <c r="D35" s="28">
        <v>345</v>
      </c>
      <c r="E35" s="6">
        <f>VLOOKUP($A35,'WEEKLY DATA'!$C$9:$GA$699,8)</f>
        <v>450</v>
      </c>
      <c r="F35" s="1">
        <v>335</v>
      </c>
      <c r="G35" s="28">
        <v>300</v>
      </c>
      <c r="H35" s="6">
        <f>VLOOKUP($A35,'WEEKLY DATA'!$C$9:$GA$699,24)</f>
        <v>380</v>
      </c>
      <c r="I35" s="6">
        <v>345</v>
      </c>
      <c r="J35" s="28">
        <v>316</v>
      </c>
      <c r="K35" s="6">
        <f>VLOOKUP($A35,'WEEKLY DATA'!$C$9:$GA$699,40)</f>
        <v>580</v>
      </c>
      <c r="L35" s="6">
        <v>367.5</v>
      </c>
      <c r="M35" s="28">
        <v>278.5</v>
      </c>
      <c r="N35" s="6">
        <f>VLOOKUP($A35,'WEEKLY DATA'!$C$9:$GA$699,56)</f>
        <v>680</v>
      </c>
      <c r="O35" s="6">
        <v>422.5</v>
      </c>
      <c r="P35" s="28">
        <v>341.5</v>
      </c>
      <c r="Q35" s="6">
        <f>VLOOKUP($A35,'WEEKLY DATA'!$C$9:$GA$699,72)</f>
        <v>620</v>
      </c>
      <c r="R35" s="1">
        <v>360</v>
      </c>
      <c r="S35" s="28">
        <v>253</v>
      </c>
      <c r="T35" s="6">
        <f>VLOOKUP($A35,'WEEKLY DATA'!$C$9:$GA$699,100)</f>
        <v>640</v>
      </c>
      <c r="U35" s="1">
        <v>280</v>
      </c>
      <c r="V35" s="28">
        <v>294</v>
      </c>
      <c r="W35" s="6">
        <f>VLOOKUP($A35,'WEEKLY DATA'!$C$9:$GA$699,104)</f>
        <v>650</v>
      </c>
      <c r="X35" s="1">
        <v>380</v>
      </c>
      <c r="Y35" s="28">
        <v>259</v>
      </c>
      <c r="Z35" s="6">
        <f>VLOOKUP($A35,'WEEKLY DATA'!$C$9:$GA$699,120)</f>
        <v>670</v>
      </c>
      <c r="AA35" s="1">
        <v>380</v>
      </c>
      <c r="AB35" s="28">
        <v>277.5</v>
      </c>
      <c r="AC35" s="6">
        <f>VLOOKUP($A35,'WEEKLY DATA'!$C$9:$GA$699,136)</f>
        <v>480</v>
      </c>
      <c r="AD35" s="1">
        <v>357.5</v>
      </c>
      <c r="AE35" s="28">
        <v>266</v>
      </c>
      <c r="AF35" s="6">
        <f>VLOOKUP($A35,'WEEKLY DATA'!$C$9:$GA$699,152)</f>
        <v>270</v>
      </c>
      <c r="AG35" s="1">
        <v>380</v>
      </c>
      <c r="AH35" s="28">
        <v>314.5</v>
      </c>
      <c r="AI35" s="6">
        <f>VLOOKUP($A35,'WEEKLY DATA'!$C$9:$GA$699,168)</f>
        <v>370</v>
      </c>
      <c r="AJ35" s="1">
        <v>342.5</v>
      </c>
      <c r="AK35" s="29">
        <v>272</v>
      </c>
      <c r="AM35" s="12">
        <f t="shared" si="0"/>
        <v>8</v>
      </c>
    </row>
    <row r="36" spans="1:39" x14ac:dyDescent="0.35">
      <c r="A36" s="9">
        <f t="shared" si="1"/>
        <v>45891</v>
      </c>
      <c r="B36" s="6">
        <f>VLOOKUP($A36,'WEEKLY DATA'!$C$9:$G$699,4)</f>
        <v>550</v>
      </c>
      <c r="C36" s="6">
        <v>395</v>
      </c>
      <c r="D36" s="28">
        <v>350</v>
      </c>
      <c r="E36" s="6">
        <f>VLOOKUP($A36,'WEEKLY DATA'!$C$9:$GA$699,8)</f>
        <v>450</v>
      </c>
      <c r="F36" s="7">
        <v>335</v>
      </c>
      <c r="G36" s="28">
        <v>297.5</v>
      </c>
      <c r="H36" s="6">
        <f>VLOOKUP($A36,'WEEKLY DATA'!$C$9:$GA$699,24)</f>
        <v>380</v>
      </c>
      <c r="I36" s="6">
        <v>345</v>
      </c>
      <c r="J36" s="28">
        <v>316</v>
      </c>
      <c r="K36" s="6">
        <f>VLOOKUP($A36,'WEEKLY DATA'!$C$9:$GA$699,40)</f>
        <v>545</v>
      </c>
      <c r="L36" s="6">
        <v>367.5</v>
      </c>
      <c r="M36" s="28">
        <v>278</v>
      </c>
      <c r="N36" s="6">
        <f>VLOOKUP($A36,'WEEKLY DATA'!$C$9:$GA$699,56)</f>
        <v>645</v>
      </c>
      <c r="O36" s="6">
        <v>425</v>
      </c>
      <c r="P36" s="28">
        <v>341.5</v>
      </c>
      <c r="Q36" s="6">
        <f>VLOOKUP($A36,'WEEKLY DATA'!$C$9:$GA$699,72)</f>
        <v>575</v>
      </c>
      <c r="R36" s="7">
        <v>360</v>
      </c>
      <c r="S36" s="28">
        <v>252.5</v>
      </c>
      <c r="T36" s="6">
        <f>VLOOKUP($A36,'WEEKLY DATA'!$C$9:$GA$699,100)</f>
        <v>580</v>
      </c>
      <c r="U36" s="7">
        <v>280</v>
      </c>
      <c r="V36" s="28">
        <v>290</v>
      </c>
      <c r="W36" s="6">
        <f>VLOOKUP($A36,'WEEKLY DATA'!$C$9:$GA$699,104)</f>
        <v>605</v>
      </c>
      <c r="X36" s="7">
        <v>380</v>
      </c>
      <c r="Y36" s="28">
        <v>259</v>
      </c>
      <c r="Z36" s="6">
        <f>VLOOKUP($A36,'WEEKLY DATA'!$C$9:$GA$699,120)</f>
        <v>627.5</v>
      </c>
      <c r="AA36" s="7">
        <v>380</v>
      </c>
      <c r="AB36" s="28">
        <v>279.5</v>
      </c>
      <c r="AC36" s="6">
        <f>VLOOKUP($A36,'WEEKLY DATA'!$C$9:$GA$699,136)</f>
        <v>480</v>
      </c>
      <c r="AD36" s="7">
        <v>357.5</v>
      </c>
      <c r="AE36" s="28">
        <v>265.5</v>
      </c>
      <c r="AF36" s="6">
        <f>VLOOKUP($A36,'WEEKLY DATA'!$C$9:$GA$699,152)</f>
        <v>270</v>
      </c>
      <c r="AG36" s="7">
        <v>380</v>
      </c>
      <c r="AH36" s="28">
        <v>314.5</v>
      </c>
      <c r="AI36" s="6">
        <f>VLOOKUP($A36,'WEEKLY DATA'!$C$9:$GA$699,168)</f>
        <v>370</v>
      </c>
      <c r="AJ36" s="7">
        <v>345</v>
      </c>
      <c r="AK36" s="29">
        <v>275</v>
      </c>
      <c r="AM36" s="12">
        <f t="shared" si="0"/>
        <v>8</v>
      </c>
    </row>
    <row r="37" spans="1:39" x14ac:dyDescent="0.35">
      <c r="A37" s="9">
        <f t="shared" si="1"/>
        <v>45898</v>
      </c>
      <c r="B37" s="6">
        <f>VLOOKUP($A37,'WEEKLY DATA'!$C$9:$G$699,4)</f>
        <v>550</v>
      </c>
      <c r="C37" s="6">
        <v>395</v>
      </c>
      <c r="D37" s="28">
        <v>350</v>
      </c>
      <c r="E37" s="6">
        <f>VLOOKUP($A37,'WEEKLY DATA'!$C$9:$GA$699,8)</f>
        <v>450</v>
      </c>
      <c r="F37" s="7">
        <v>330</v>
      </c>
      <c r="G37" s="28">
        <v>296.5</v>
      </c>
      <c r="H37" s="6">
        <f>VLOOKUP($A37,'WEEKLY DATA'!$C$9:$GA$699,24)</f>
        <v>380</v>
      </c>
      <c r="I37" s="6">
        <v>340</v>
      </c>
      <c r="J37" s="28">
        <v>315</v>
      </c>
      <c r="K37" s="6">
        <f>VLOOKUP($A37,'WEEKLY DATA'!$C$9:$GA$699,40)</f>
        <v>510</v>
      </c>
      <c r="L37" s="6">
        <v>362.5</v>
      </c>
      <c r="M37" s="28">
        <v>279.5</v>
      </c>
      <c r="N37" s="6">
        <f>VLOOKUP($A37,'WEEKLY DATA'!$C$9:$GA$699,56)</f>
        <v>610</v>
      </c>
      <c r="O37" s="6">
        <v>425</v>
      </c>
      <c r="P37" s="28">
        <v>341.5</v>
      </c>
      <c r="Q37" s="6">
        <f>VLOOKUP($A37,'WEEKLY DATA'!$C$9:$GA$699,72)</f>
        <v>530</v>
      </c>
      <c r="R37" s="7">
        <v>355</v>
      </c>
      <c r="S37" s="28">
        <v>251.5</v>
      </c>
      <c r="T37" s="6">
        <f>VLOOKUP($A37,'WEEKLY DATA'!$C$9:$GA$699,100)</f>
        <v>520</v>
      </c>
      <c r="U37" s="7">
        <v>285</v>
      </c>
      <c r="V37" s="28">
        <v>292</v>
      </c>
      <c r="W37" s="6">
        <f>VLOOKUP($A37,'WEEKLY DATA'!$C$9:$GA$699,104)</f>
        <v>560</v>
      </c>
      <c r="X37" s="7">
        <v>385</v>
      </c>
      <c r="Y37" s="28">
        <v>261</v>
      </c>
      <c r="Z37" s="6">
        <f>VLOOKUP($A37,'WEEKLY DATA'!$C$9:$GA$699,120)</f>
        <v>585</v>
      </c>
      <c r="AA37" s="7">
        <v>390</v>
      </c>
      <c r="AB37" s="28">
        <v>281.5</v>
      </c>
      <c r="AC37" s="6">
        <f>VLOOKUP($A37,'WEEKLY DATA'!$C$9:$GA$699,136)</f>
        <v>480</v>
      </c>
      <c r="AD37" s="7">
        <v>362.5</v>
      </c>
      <c r="AE37" s="28">
        <v>267</v>
      </c>
      <c r="AF37" s="6">
        <f>VLOOKUP($A37,'WEEKLY DATA'!$C$9:$GA$699,152)</f>
        <v>270</v>
      </c>
      <c r="AG37" s="7">
        <v>380</v>
      </c>
      <c r="AH37" s="28">
        <v>311.5</v>
      </c>
      <c r="AI37" s="6">
        <f>VLOOKUP($A37,'WEEKLY DATA'!$C$9:$GA$699,168)</f>
        <v>370</v>
      </c>
      <c r="AJ37" s="7">
        <v>345</v>
      </c>
      <c r="AK37" s="29">
        <v>274</v>
      </c>
      <c r="AM37" s="12">
        <f t="shared" si="0"/>
        <v>8</v>
      </c>
    </row>
    <row r="38" spans="1:39" x14ac:dyDescent="0.35">
      <c r="A38" s="9">
        <f t="shared" si="1"/>
        <v>45905</v>
      </c>
      <c r="B38" s="6">
        <f>VLOOKUP($A38,'WEEKLY DATA'!$C$9:$G$699,4)</f>
        <v>340</v>
      </c>
      <c r="C38" s="6">
        <v>350</v>
      </c>
      <c r="D38" s="28">
        <v>343</v>
      </c>
      <c r="E38" s="6">
        <f>VLOOKUP($A38,'WEEKLY DATA'!$C$9:$GA$699,8)</f>
        <v>450</v>
      </c>
      <c r="F38" s="7">
        <v>330</v>
      </c>
      <c r="G38" s="28">
        <v>296.5</v>
      </c>
      <c r="H38" s="6">
        <f>VLOOKUP($A38,'WEEKLY DATA'!$C$9:$GA$699,24)</f>
        <v>350</v>
      </c>
      <c r="I38" s="6">
        <v>335</v>
      </c>
      <c r="J38" s="28">
        <v>314</v>
      </c>
      <c r="K38" s="6">
        <f>VLOOKUP($A38,'WEEKLY DATA'!$C$9:$GA$699,40)</f>
        <v>480</v>
      </c>
      <c r="L38" s="6">
        <v>362.5</v>
      </c>
      <c r="M38" s="28">
        <v>280.5</v>
      </c>
      <c r="N38" s="6">
        <f>VLOOKUP($A38,'WEEKLY DATA'!$C$9:$GA$699,56)</f>
        <v>580</v>
      </c>
      <c r="O38" s="6">
        <v>425</v>
      </c>
      <c r="P38" s="28">
        <v>342.5</v>
      </c>
      <c r="Q38" s="6">
        <f>VLOOKUP($A38,'WEEKLY DATA'!$C$9:$GA$699,72)</f>
        <v>500</v>
      </c>
      <c r="R38" s="7">
        <v>355</v>
      </c>
      <c r="S38" s="28">
        <v>252.5</v>
      </c>
      <c r="T38" s="6">
        <f>VLOOKUP($A38,'WEEKLY DATA'!$C$9:$GA$699,100)</f>
        <v>490</v>
      </c>
      <c r="U38" s="7">
        <v>290</v>
      </c>
      <c r="V38" s="28">
        <v>292</v>
      </c>
      <c r="W38" s="6">
        <f>VLOOKUP($A38,'WEEKLY DATA'!$C$9:$GA$699,104)</f>
        <v>530</v>
      </c>
      <c r="X38" s="7">
        <v>385</v>
      </c>
      <c r="Y38" s="28">
        <v>261</v>
      </c>
      <c r="Z38" s="6">
        <f>VLOOKUP($A38,'WEEKLY DATA'!$C$9:$GA$699,120)</f>
        <v>585</v>
      </c>
      <c r="AA38" s="7">
        <v>390</v>
      </c>
      <c r="AB38" s="28">
        <v>280.5</v>
      </c>
      <c r="AC38" s="6">
        <f>VLOOKUP($A38,'WEEKLY DATA'!$C$9:$GA$699,136)</f>
        <v>480</v>
      </c>
      <c r="AD38" s="7">
        <v>362.5</v>
      </c>
      <c r="AE38" s="28">
        <v>263</v>
      </c>
      <c r="AF38" s="6">
        <f>VLOOKUP($A38,'WEEKLY DATA'!$C$9:$GA$699,152)</f>
        <v>270</v>
      </c>
      <c r="AG38" s="7">
        <v>360</v>
      </c>
      <c r="AH38" s="28">
        <v>308.5</v>
      </c>
      <c r="AI38" s="6">
        <f>VLOOKUP($A38,'WEEKLY DATA'!$C$9:$GA$699,168)</f>
        <v>370</v>
      </c>
      <c r="AJ38" s="7">
        <v>370</v>
      </c>
      <c r="AK38" s="29">
        <v>279</v>
      </c>
      <c r="AM38" s="12">
        <f t="shared" si="0"/>
        <v>9</v>
      </c>
    </row>
    <row r="39" spans="1:39" x14ac:dyDescent="0.35">
      <c r="A39" s="9">
        <f t="shared" si="1"/>
        <v>45912</v>
      </c>
      <c r="B39" s="6">
        <f>VLOOKUP($A39,'WEEKLY DATA'!$C$9:$G$699,4)</f>
        <v>340</v>
      </c>
      <c r="C39" s="6">
        <v>350</v>
      </c>
      <c r="D39" s="28">
        <v>343</v>
      </c>
      <c r="E39" s="6">
        <f>VLOOKUP($A39,'WEEKLY DATA'!$C$9:$GA$699,8)</f>
        <v>450</v>
      </c>
      <c r="F39" s="7">
        <v>330</v>
      </c>
      <c r="G39" s="28">
        <v>295</v>
      </c>
      <c r="H39" s="6">
        <f>VLOOKUP($A39,'WEEKLY DATA'!$C$9:$GA$699,24)</f>
        <v>350</v>
      </c>
      <c r="I39" s="6">
        <v>335</v>
      </c>
      <c r="J39" s="28">
        <v>313</v>
      </c>
      <c r="K39" s="6">
        <f>VLOOKUP($A39,'WEEKLY DATA'!$C$9:$GA$699,40)</f>
        <v>480</v>
      </c>
      <c r="L39" s="6">
        <v>365</v>
      </c>
      <c r="M39" s="28">
        <v>279</v>
      </c>
      <c r="N39" s="6">
        <f>VLOOKUP($A39,'WEEKLY DATA'!$C$9:$GA$699,56)</f>
        <v>580</v>
      </c>
      <c r="O39" s="6">
        <v>430</v>
      </c>
      <c r="P39" s="28">
        <v>341.5</v>
      </c>
      <c r="Q39" s="6">
        <f>VLOOKUP($A39,'WEEKLY DATA'!$C$9:$GA$699,72)</f>
        <v>460</v>
      </c>
      <c r="R39" s="7">
        <v>357.5</v>
      </c>
      <c r="S39" s="28">
        <v>252.5</v>
      </c>
      <c r="T39" s="6">
        <f>VLOOKUP($A39,'WEEKLY DATA'!$C$9:$GA$699,100)</f>
        <v>450</v>
      </c>
      <c r="U39" s="7">
        <v>290</v>
      </c>
      <c r="V39" s="28">
        <v>292</v>
      </c>
      <c r="W39" s="6">
        <f>VLOOKUP($A39,'WEEKLY DATA'!$C$9:$GA$699,104)</f>
        <v>490</v>
      </c>
      <c r="X39" s="7">
        <v>385</v>
      </c>
      <c r="Y39" s="28">
        <v>261</v>
      </c>
      <c r="Z39" s="6">
        <f>VLOOKUP($A39,'WEEKLY DATA'!$C$9:$GA$699,120)</f>
        <v>525</v>
      </c>
      <c r="AA39" s="7">
        <v>390</v>
      </c>
      <c r="AB39" s="28">
        <v>280.5</v>
      </c>
      <c r="AC39" s="6">
        <f>VLOOKUP($A39,'WEEKLY DATA'!$C$9:$GA$699,136)</f>
        <v>480</v>
      </c>
      <c r="AD39" s="7">
        <v>367.5</v>
      </c>
      <c r="AE39" s="28">
        <v>264.5</v>
      </c>
      <c r="AF39" s="6">
        <f>VLOOKUP($A39,'WEEKLY DATA'!$C$9:$GA$699,152)</f>
        <v>270</v>
      </c>
      <c r="AG39" s="7">
        <v>360</v>
      </c>
      <c r="AH39" s="28">
        <v>308.5</v>
      </c>
      <c r="AI39" s="6">
        <f>VLOOKUP($A39,'WEEKLY DATA'!$C$9:$GA$699,168)</f>
        <v>370</v>
      </c>
      <c r="AJ39" s="7">
        <v>380</v>
      </c>
      <c r="AK39" s="29">
        <v>281</v>
      </c>
      <c r="AM39" s="12">
        <f t="shared" si="0"/>
        <v>9</v>
      </c>
    </row>
    <row r="40" spans="1:39" x14ac:dyDescent="0.35">
      <c r="A40" s="9">
        <f t="shared" si="1"/>
        <v>45919</v>
      </c>
      <c r="B40" s="6">
        <f>VLOOKUP($A40,'WEEKLY DATA'!$C$9:$G$699,4)</f>
        <v>340</v>
      </c>
      <c r="C40" s="6">
        <v>350</v>
      </c>
      <c r="D40" s="28">
        <v>343</v>
      </c>
      <c r="E40" s="6">
        <f>VLOOKUP($A40,'WEEKLY DATA'!$C$9:$GA$699,8)</f>
        <v>350</v>
      </c>
      <c r="F40" s="1">
        <v>350</v>
      </c>
      <c r="G40" s="28">
        <v>299</v>
      </c>
      <c r="H40" s="6">
        <f>VLOOKUP($A40,'WEEKLY DATA'!$C$9:$GA$699,24)</f>
        <v>350</v>
      </c>
      <c r="I40" s="6">
        <v>325</v>
      </c>
      <c r="J40" s="28">
        <v>310.5</v>
      </c>
      <c r="K40" s="6">
        <f>VLOOKUP($A40,'WEEKLY DATA'!$C$9:$GA$699,40)</f>
        <v>430</v>
      </c>
      <c r="L40" s="6">
        <v>365</v>
      </c>
      <c r="M40" s="28">
        <v>279</v>
      </c>
      <c r="N40" s="6">
        <f>VLOOKUP($A40,'WEEKLY DATA'!$C$9:$GA$699,56)</f>
        <v>530</v>
      </c>
      <c r="O40" s="6">
        <v>430</v>
      </c>
      <c r="P40" s="28">
        <v>341.5</v>
      </c>
      <c r="Q40" s="6">
        <f>VLOOKUP($A40,'WEEKLY DATA'!$C$9:$GA$699,72)</f>
        <v>470</v>
      </c>
      <c r="R40" s="6">
        <v>357.5</v>
      </c>
      <c r="S40" s="28">
        <v>252.5</v>
      </c>
      <c r="T40" s="6">
        <f>VLOOKUP($A40,'WEEKLY DATA'!$C$9:$GA$699,100)</f>
        <v>400</v>
      </c>
      <c r="U40" s="1">
        <v>290</v>
      </c>
      <c r="V40" s="28">
        <v>291</v>
      </c>
      <c r="W40" s="6">
        <f>VLOOKUP($A40,'WEEKLY DATA'!$C$9:$GA$699,104)</f>
        <v>500</v>
      </c>
      <c r="X40" s="1">
        <v>385</v>
      </c>
      <c r="Y40" s="28">
        <v>260.5</v>
      </c>
      <c r="Z40" s="6">
        <f>VLOOKUP($A40,'WEEKLY DATA'!$C$9:$GA$699,120)</f>
        <v>475</v>
      </c>
      <c r="AA40" s="1">
        <v>390</v>
      </c>
      <c r="AB40" s="28">
        <v>280</v>
      </c>
      <c r="AC40" s="6">
        <f>VLOOKUP($A40,'WEEKLY DATA'!$C$9:$GA$699,136)</f>
        <v>480</v>
      </c>
      <c r="AD40" s="1">
        <v>367.5</v>
      </c>
      <c r="AE40" s="28">
        <v>264.5</v>
      </c>
      <c r="AF40" s="6">
        <f>VLOOKUP($A40,'WEEKLY DATA'!$C$9:$GA$699,152)</f>
        <v>270</v>
      </c>
      <c r="AG40" s="1">
        <v>360</v>
      </c>
      <c r="AH40" s="28">
        <v>308.5</v>
      </c>
      <c r="AI40" s="6">
        <f>VLOOKUP($A40,'WEEKLY DATA'!$C$9:$GA$699,168)</f>
        <v>370</v>
      </c>
      <c r="AJ40" s="1">
        <v>395</v>
      </c>
      <c r="AK40" s="29">
        <v>284</v>
      </c>
      <c r="AM40" s="12">
        <f t="shared" si="0"/>
        <v>9</v>
      </c>
    </row>
    <row r="41" spans="1:39" x14ac:dyDescent="0.35">
      <c r="A41" s="9">
        <f t="shared" si="1"/>
        <v>45926</v>
      </c>
      <c r="B41" s="6">
        <f>VLOOKUP($A41,'WEEKLY DATA'!$C$9:$G$699,4)</f>
        <v>340</v>
      </c>
      <c r="C41" s="6">
        <v>350</v>
      </c>
      <c r="D41" s="28">
        <v>343</v>
      </c>
      <c r="E41" s="6">
        <f>VLOOKUP($A41,'WEEKLY DATA'!$C$9:$GA$699,8)</f>
        <v>350</v>
      </c>
      <c r="F41" s="7">
        <v>350</v>
      </c>
      <c r="G41" s="28">
        <v>297</v>
      </c>
      <c r="H41" s="6">
        <f>VLOOKUP($A41,'WEEKLY DATA'!$C$9:$GA$699,24)</f>
        <v>350</v>
      </c>
      <c r="I41" s="6">
        <v>325</v>
      </c>
      <c r="J41" s="28">
        <v>310.5</v>
      </c>
      <c r="K41" s="6">
        <f>VLOOKUP($A41,'WEEKLY DATA'!$C$9:$GA$699,40)</f>
        <v>425</v>
      </c>
      <c r="L41" s="6">
        <v>356.25</v>
      </c>
      <c r="M41" s="28">
        <v>276.75</v>
      </c>
      <c r="N41" s="6">
        <f>VLOOKUP($A41,'WEEKLY DATA'!$C$9:$GA$699,56)</f>
        <v>525</v>
      </c>
      <c r="O41" s="6">
        <v>425</v>
      </c>
      <c r="P41" s="28">
        <v>340.5</v>
      </c>
      <c r="Q41" s="6">
        <f>VLOOKUP($A41,'WEEKLY DATA'!$C$9:$GA$699,72)</f>
        <v>450</v>
      </c>
      <c r="R41" s="7">
        <v>350</v>
      </c>
      <c r="S41" s="28">
        <v>249.5</v>
      </c>
      <c r="T41" s="6">
        <f>VLOOKUP($A41,'WEEKLY DATA'!$C$9:$GA$699,100)</f>
        <v>400</v>
      </c>
      <c r="U41" s="7">
        <v>285</v>
      </c>
      <c r="V41" s="28">
        <v>284.5</v>
      </c>
      <c r="W41" s="6">
        <f>VLOOKUP($A41,'WEEKLY DATA'!$C$9:$GA$699,104)</f>
        <v>480</v>
      </c>
      <c r="X41" s="7">
        <v>375</v>
      </c>
      <c r="Y41" s="28">
        <v>257.5</v>
      </c>
      <c r="Z41" s="6">
        <f>VLOOKUP($A41,'WEEKLY DATA'!$C$9:$GA$699,120)</f>
        <v>475</v>
      </c>
      <c r="AA41" s="7">
        <v>380</v>
      </c>
      <c r="AB41" s="28">
        <v>275</v>
      </c>
      <c r="AC41" s="6">
        <f>VLOOKUP($A41,'WEEKLY DATA'!$C$9:$GA$699,136)</f>
        <v>415</v>
      </c>
      <c r="AD41" s="7">
        <v>363.75</v>
      </c>
      <c r="AE41" s="28">
        <v>261.25</v>
      </c>
      <c r="AF41" s="6">
        <f>VLOOKUP($A41,'WEEKLY DATA'!$C$9:$GA$699,152)</f>
        <v>270</v>
      </c>
      <c r="AG41" s="7">
        <v>360</v>
      </c>
      <c r="AH41" s="28">
        <v>308.5</v>
      </c>
      <c r="AI41" s="6">
        <f>VLOOKUP($A41,'WEEKLY DATA'!$C$9:$GA$699,168)</f>
        <v>310</v>
      </c>
      <c r="AJ41" s="7">
        <v>395</v>
      </c>
      <c r="AK41" s="29">
        <v>284</v>
      </c>
      <c r="AM41" s="12">
        <f t="shared" si="0"/>
        <v>9</v>
      </c>
    </row>
    <row r="42" spans="1:39" x14ac:dyDescent="0.35">
      <c r="A42" s="9">
        <f t="shared" si="1"/>
        <v>45933</v>
      </c>
      <c r="B42" s="6">
        <f>VLOOKUP($A42,'WEEKLY DATA'!$C$9:$G$699,4)</f>
        <v>340</v>
      </c>
      <c r="C42" s="6">
        <v>350</v>
      </c>
      <c r="D42" s="28">
        <v>343</v>
      </c>
      <c r="E42" s="6">
        <f>VLOOKUP($A42,'WEEKLY DATA'!$C$9:$GA$699,8)</f>
        <v>350</v>
      </c>
      <c r="F42" s="7">
        <v>350</v>
      </c>
      <c r="G42" s="28">
        <v>294.5</v>
      </c>
      <c r="H42" s="6">
        <f>VLOOKUP($A42,'WEEKLY DATA'!$C$9:$GA$699,24)</f>
        <v>350</v>
      </c>
      <c r="I42" s="6">
        <v>325</v>
      </c>
      <c r="J42" s="28">
        <v>310.5</v>
      </c>
      <c r="K42" s="6">
        <f>VLOOKUP($A42,'WEEKLY DATA'!$C$9:$GA$699,40)</f>
        <v>420</v>
      </c>
      <c r="L42" s="6">
        <v>347.5</v>
      </c>
      <c r="M42" s="28">
        <v>274.5</v>
      </c>
      <c r="N42" s="6">
        <f>VLOOKUP($A42,'WEEKLY DATA'!$C$9:$GA$699,56)</f>
        <v>520</v>
      </c>
      <c r="O42" s="6">
        <v>420</v>
      </c>
      <c r="P42" s="28">
        <v>339.5</v>
      </c>
      <c r="Q42" s="6">
        <f>VLOOKUP($A42,'WEEKLY DATA'!$C$9:$GA$699,72)</f>
        <v>430</v>
      </c>
      <c r="R42" s="7">
        <v>342.5</v>
      </c>
      <c r="S42" s="28">
        <v>246.5</v>
      </c>
      <c r="T42" s="6">
        <f>VLOOKUP($A42,'WEEKLY DATA'!$C$9:$GA$699,100)</f>
        <v>400</v>
      </c>
      <c r="U42" s="7">
        <v>280</v>
      </c>
      <c r="V42" s="28">
        <v>278.5</v>
      </c>
      <c r="W42" s="6">
        <f>VLOOKUP($A42,'WEEKLY DATA'!$C$9:$GA$699,104)</f>
        <v>460</v>
      </c>
      <c r="X42" s="7">
        <v>365</v>
      </c>
      <c r="Y42" s="28">
        <v>254.5</v>
      </c>
      <c r="Z42" s="6">
        <f>VLOOKUP($A42,'WEEKLY DATA'!$C$9:$GA$699,120)</f>
        <v>475</v>
      </c>
      <c r="AA42" s="7">
        <v>370</v>
      </c>
      <c r="AB42" s="28">
        <v>270.5</v>
      </c>
      <c r="AC42" s="6">
        <f>VLOOKUP($A42,'WEEKLY DATA'!$C$9:$GA$699,136)</f>
        <v>350</v>
      </c>
      <c r="AD42" s="7">
        <v>360</v>
      </c>
      <c r="AE42" s="28">
        <v>258</v>
      </c>
      <c r="AF42" s="6">
        <f>VLOOKUP($A42,'WEEKLY DATA'!$C$9:$GA$699,152)</f>
        <v>270</v>
      </c>
      <c r="AG42" s="7">
        <v>360</v>
      </c>
      <c r="AH42" s="28">
        <v>308.5</v>
      </c>
      <c r="AI42" s="6">
        <f>VLOOKUP($A42,'WEEKLY DATA'!$C$9:$GA$699,168)</f>
        <v>250</v>
      </c>
      <c r="AJ42" s="7">
        <v>395</v>
      </c>
      <c r="AK42" s="29">
        <v>284</v>
      </c>
      <c r="AM42" s="12">
        <f t="shared" si="0"/>
        <v>10</v>
      </c>
    </row>
    <row r="43" spans="1:39" x14ac:dyDescent="0.35">
      <c r="A43" s="9">
        <f t="shared" si="1"/>
        <v>45940</v>
      </c>
      <c r="B43" s="6">
        <f>VLOOKUP($A43,'WEEKLY DATA'!$C$9:$G$699,4)</f>
        <v>340</v>
      </c>
      <c r="C43" s="6">
        <v>350</v>
      </c>
      <c r="D43" s="28">
        <v>338</v>
      </c>
      <c r="E43" s="6">
        <f>VLOOKUP($A43,'WEEKLY DATA'!$C$9:$GA$699,8)</f>
        <v>340</v>
      </c>
      <c r="F43" s="7">
        <v>350</v>
      </c>
      <c r="G43" s="28">
        <v>293.5</v>
      </c>
      <c r="H43" s="6">
        <f>VLOOKUP($A43,'WEEKLY DATA'!$C$9:$GA$699,24)</f>
        <v>340</v>
      </c>
      <c r="I43" s="6">
        <v>325</v>
      </c>
      <c r="J43" s="28">
        <v>301.5</v>
      </c>
      <c r="K43" s="6">
        <f>VLOOKUP($A43,'WEEKLY DATA'!$C$9:$GA$699,40)</f>
        <v>410</v>
      </c>
      <c r="L43" s="6">
        <v>347.5</v>
      </c>
      <c r="M43" s="28">
        <v>272.5</v>
      </c>
      <c r="N43" s="6">
        <f>VLOOKUP($A43,'WEEKLY DATA'!$C$9:$GA$699,56)</f>
        <v>510</v>
      </c>
      <c r="O43" s="6">
        <v>420</v>
      </c>
      <c r="P43" s="28">
        <v>338.5</v>
      </c>
      <c r="Q43" s="6">
        <f>VLOOKUP($A43,'WEEKLY DATA'!$C$9:$GA$699,72)</f>
        <v>420</v>
      </c>
      <c r="R43" s="7">
        <v>335</v>
      </c>
      <c r="S43" s="28">
        <v>245</v>
      </c>
      <c r="T43" s="6">
        <f>VLOOKUP($A43,'WEEKLY DATA'!$C$9:$GA$699,100)</f>
        <v>390</v>
      </c>
      <c r="U43" s="1">
        <v>280</v>
      </c>
      <c r="V43" s="28">
        <v>277.5</v>
      </c>
      <c r="W43" s="6">
        <f>VLOOKUP($A43,'WEEKLY DATA'!$C$9:$GA$699,104)</f>
        <v>450</v>
      </c>
      <c r="X43" s="1">
        <v>360</v>
      </c>
      <c r="Y43" s="28">
        <v>252.5</v>
      </c>
      <c r="Z43" s="6">
        <f>VLOOKUP($A43,'WEEKLY DATA'!$C$9:$GA$699,120)</f>
        <v>465</v>
      </c>
      <c r="AA43" s="1">
        <v>370</v>
      </c>
      <c r="AB43" s="28">
        <v>270.5</v>
      </c>
      <c r="AC43" s="6">
        <f>VLOOKUP($A43,'WEEKLY DATA'!$C$9:$GA$699,136)</f>
        <v>340</v>
      </c>
      <c r="AD43" s="1">
        <v>360</v>
      </c>
      <c r="AE43" s="28">
        <v>256</v>
      </c>
      <c r="AF43" s="6">
        <f>VLOOKUP($A43,'WEEKLY DATA'!$C$9:$GA$699,152)</f>
        <v>260</v>
      </c>
      <c r="AG43" s="1">
        <v>360</v>
      </c>
      <c r="AH43" s="28">
        <v>307.5</v>
      </c>
      <c r="AI43" s="6">
        <f>VLOOKUP($A43,'WEEKLY DATA'!$C$9:$GA$699,168)</f>
        <v>250</v>
      </c>
      <c r="AJ43" s="1">
        <v>395</v>
      </c>
      <c r="AK43" s="29">
        <v>283</v>
      </c>
      <c r="AM43" s="12">
        <f t="shared" si="0"/>
        <v>10</v>
      </c>
    </row>
    <row r="44" spans="1:39" x14ac:dyDescent="0.35">
      <c r="A44" s="9">
        <f t="shared" si="1"/>
        <v>45947</v>
      </c>
      <c r="B44" s="6">
        <f>VLOOKUP($A44,'WEEKLY DATA'!$C$9:$G$699,4)</f>
        <v>340</v>
      </c>
      <c r="C44" s="6">
        <v>350</v>
      </c>
      <c r="D44" s="28">
        <v>338</v>
      </c>
      <c r="E44" s="6">
        <f>VLOOKUP($A44,'WEEKLY DATA'!$C$9:$GA$699,8)</f>
        <v>345</v>
      </c>
      <c r="F44" s="7">
        <v>350</v>
      </c>
      <c r="G44" s="28">
        <v>293</v>
      </c>
      <c r="H44" s="6">
        <f>VLOOKUP($A44,'WEEKLY DATA'!$C$9:$GA$699,24)</f>
        <v>332.5</v>
      </c>
      <c r="I44" s="6">
        <v>325</v>
      </c>
      <c r="J44" s="28">
        <v>295.5</v>
      </c>
      <c r="K44" s="6">
        <f>VLOOKUP($A44,'WEEKLY DATA'!$C$9:$GA$699,40)</f>
        <v>375</v>
      </c>
      <c r="L44" s="6">
        <v>327.5</v>
      </c>
      <c r="M44" s="28">
        <v>252.5</v>
      </c>
      <c r="N44" s="6">
        <f>VLOOKUP($A44,'WEEKLY DATA'!$C$9:$GA$699,56)</f>
        <v>475</v>
      </c>
      <c r="O44" s="6">
        <v>407.5</v>
      </c>
      <c r="P44" s="28">
        <v>333</v>
      </c>
      <c r="Q44" s="6">
        <f>VLOOKUP($A44,'WEEKLY DATA'!$C$9:$GA$699,72)</f>
        <v>385</v>
      </c>
      <c r="R44" s="7">
        <v>330</v>
      </c>
      <c r="S44" s="28">
        <v>243</v>
      </c>
      <c r="T44" s="6">
        <f>VLOOKUP($A44,'WEEKLY DATA'!$C$9:$GA$699,100)</f>
        <v>375</v>
      </c>
      <c r="U44" s="7">
        <v>280</v>
      </c>
      <c r="V44" s="28">
        <v>277</v>
      </c>
      <c r="W44" s="6">
        <f>VLOOKUP($A44,'WEEKLY DATA'!$C$9:$GA$699,104)</f>
        <v>415</v>
      </c>
      <c r="X44" s="7">
        <v>350</v>
      </c>
      <c r="Y44" s="28">
        <v>248.5</v>
      </c>
      <c r="Z44" s="6">
        <f>VLOOKUP($A44,'WEEKLY DATA'!$C$9:$GA$699,120)</f>
        <v>430</v>
      </c>
      <c r="AA44" s="7">
        <v>370</v>
      </c>
      <c r="AB44" s="28">
        <v>269.5</v>
      </c>
      <c r="AC44" s="6">
        <f>VLOOKUP($A44,'WEEKLY DATA'!$C$9:$GA$699,136)</f>
        <v>312.5</v>
      </c>
      <c r="AD44" s="7">
        <v>357.5</v>
      </c>
      <c r="AE44" s="28">
        <v>258.5</v>
      </c>
      <c r="AF44" s="6">
        <f>VLOOKUP($A44,'WEEKLY DATA'!$C$9:$GA$699,152)</f>
        <v>260</v>
      </c>
      <c r="AG44" s="7">
        <v>360</v>
      </c>
      <c r="AH44" s="28">
        <v>306</v>
      </c>
      <c r="AI44" s="6">
        <f>VLOOKUP($A44,'WEEKLY DATA'!$C$9:$GA$699,168)</f>
        <v>250</v>
      </c>
      <c r="AJ44" s="7">
        <v>395</v>
      </c>
      <c r="AK44" s="29">
        <v>282</v>
      </c>
      <c r="AM44" s="12">
        <f t="shared" si="0"/>
        <v>10</v>
      </c>
    </row>
    <row r="45" spans="1:39" x14ac:dyDescent="0.35">
      <c r="A45" s="9">
        <f t="shared" si="1"/>
        <v>45954</v>
      </c>
      <c r="B45" s="6">
        <f>VLOOKUP($A45,'WEEKLY DATA'!$C$9:$G$699,4)</f>
        <v>340</v>
      </c>
      <c r="C45" s="6">
        <v>350</v>
      </c>
      <c r="D45" s="28">
        <v>338</v>
      </c>
      <c r="E45" s="6">
        <f>VLOOKUP($A45,'WEEKLY DATA'!$C$9:$GA$699,8)</f>
        <v>350</v>
      </c>
      <c r="F45" s="7">
        <v>350</v>
      </c>
      <c r="G45" s="28">
        <v>292.5</v>
      </c>
      <c r="H45" s="6">
        <f>VLOOKUP($A45,'WEEKLY DATA'!$C$9:$GA$699,24)</f>
        <v>325</v>
      </c>
      <c r="I45" s="6">
        <v>325</v>
      </c>
      <c r="J45" s="28">
        <v>295.5</v>
      </c>
      <c r="K45" s="6">
        <f>VLOOKUP($A45,'WEEKLY DATA'!$C$9:$GA$699,40)</f>
        <v>340</v>
      </c>
      <c r="L45" s="6">
        <v>317.5</v>
      </c>
      <c r="M45" s="28">
        <v>251.5</v>
      </c>
      <c r="N45" s="6">
        <f>VLOOKUP($A45,'WEEKLY DATA'!$C$9:$GA$699,56)</f>
        <v>440</v>
      </c>
      <c r="O45" s="6">
        <v>385</v>
      </c>
      <c r="P45" s="28">
        <v>327.5</v>
      </c>
      <c r="Q45" s="6">
        <f>VLOOKUP($A45,'WEEKLY DATA'!$C$9:$GA$699,72)</f>
        <v>350</v>
      </c>
      <c r="R45" s="7">
        <v>320</v>
      </c>
      <c r="S45" s="28">
        <v>241</v>
      </c>
      <c r="T45" s="6">
        <f>VLOOKUP($A45,'WEEKLY DATA'!$C$9:$GA$699,100)</f>
        <v>360</v>
      </c>
      <c r="U45" s="7">
        <v>280</v>
      </c>
      <c r="V45" s="28">
        <v>275</v>
      </c>
      <c r="W45" s="6">
        <f>VLOOKUP($A45,'WEEKLY DATA'!$C$9:$GA$699,104)</f>
        <v>380</v>
      </c>
      <c r="X45" s="7">
        <v>345</v>
      </c>
      <c r="Y45" s="28">
        <v>247.5</v>
      </c>
      <c r="Z45" s="6">
        <f>VLOOKUP($A45,'WEEKLY DATA'!$C$9:$GA$699,120)</f>
        <v>395</v>
      </c>
      <c r="AA45" s="7">
        <v>370</v>
      </c>
      <c r="AB45" s="28">
        <v>269.5</v>
      </c>
      <c r="AC45" s="6">
        <f>VLOOKUP($A45,'WEEKLY DATA'!$C$9:$GA$699,136)</f>
        <v>285</v>
      </c>
      <c r="AD45" s="7">
        <v>357.5</v>
      </c>
      <c r="AE45" s="28">
        <v>258.5</v>
      </c>
      <c r="AF45" s="6">
        <f>VLOOKUP($A45,'WEEKLY DATA'!$C$9:$GA$699,152)</f>
        <v>260</v>
      </c>
      <c r="AG45" s="7">
        <v>360</v>
      </c>
      <c r="AH45" s="28">
        <v>307</v>
      </c>
      <c r="AI45" s="6">
        <f>VLOOKUP($A45,'WEEKLY DATA'!$C$9:$GA$699,168)</f>
        <v>250</v>
      </c>
      <c r="AJ45" s="7">
        <v>395</v>
      </c>
      <c r="AK45" s="29">
        <v>282</v>
      </c>
      <c r="AM45" s="12">
        <f t="shared" si="0"/>
        <v>10</v>
      </c>
    </row>
    <row r="46" spans="1:39" x14ac:dyDescent="0.35">
      <c r="A46" s="9">
        <f t="shared" si="1"/>
        <v>45961</v>
      </c>
      <c r="B46" s="6">
        <f>VLOOKUP($A46,'WEEKLY DATA'!$C$9:$G$699,4)</f>
        <v>390</v>
      </c>
      <c r="C46" s="6">
        <v>350</v>
      </c>
      <c r="D46" s="28">
        <v>339</v>
      </c>
      <c r="E46" s="6">
        <f>VLOOKUP($A46,'WEEKLY DATA'!$C$9:$GA$699,8)</f>
        <v>350</v>
      </c>
      <c r="F46" s="1">
        <v>350</v>
      </c>
      <c r="G46" s="28">
        <v>293</v>
      </c>
      <c r="H46" s="6">
        <f>VLOOKUP($A46,'WEEKLY DATA'!$C$9:$GA$699,24)</f>
        <v>280</v>
      </c>
      <c r="I46" s="6">
        <v>325</v>
      </c>
      <c r="J46" s="28">
        <v>295.75</v>
      </c>
      <c r="K46" s="6">
        <f>VLOOKUP($A46,'WEEKLY DATA'!$C$9:$GA$699,40)</f>
        <v>335</v>
      </c>
      <c r="L46" s="6">
        <v>310</v>
      </c>
      <c r="M46" s="28">
        <v>250</v>
      </c>
      <c r="N46" s="6">
        <f>VLOOKUP($A46,'WEEKLY DATA'!$C$9:$GA$699,56)</f>
        <v>435</v>
      </c>
      <c r="O46" s="6">
        <v>385</v>
      </c>
      <c r="P46" s="28">
        <v>327.5</v>
      </c>
      <c r="Q46" s="6">
        <f>VLOOKUP($A46,'WEEKLY DATA'!$C$9:$GA$699,72)</f>
        <v>345</v>
      </c>
      <c r="R46" s="1">
        <v>325</v>
      </c>
      <c r="S46" s="28">
        <v>242</v>
      </c>
      <c r="T46" s="6">
        <f>VLOOKUP($A46,'WEEKLY DATA'!$C$9:$GA$699,100)</f>
        <v>360</v>
      </c>
      <c r="U46" s="1">
        <v>280</v>
      </c>
      <c r="V46" s="28">
        <v>276</v>
      </c>
      <c r="W46" s="6">
        <f>VLOOKUP($A46,'WEEKLY DATA'!$C$9:$GA$699,104)</f>
        <v>375</v>
      </c>
      <c r="X46" s="1">
        <v>315</v>
      </c>
      <c r="Y46" s="28">
        <v>242.5</v>
      </c>
      <c r="Z46" s="6">
        <f>VLOOKUP($A46,'WEEKLY DATA'!$C$9:$GA$699,120)</f>
        <v>395</v>
      </c>
      <c r="AA46" s="1">
        <v>370</v>
      </c>
      <c r="AB46" s="28">
        <v>277</v>
      </c>
      <c r="AC46" s="6">
        <f>VLOOKUP($A46,'WEEKLY DATA'!$C$9:$GA$699,136)</f>
        <v>280</v>
      </c>
      <c r="AD46" s="1">
        <v>357.5</v>
      </c>
      <c r="AE46" s="28">
        <v>259.5</v>
      </c>
      <c r="AF46" s="6">
        <f>VLOOKUP($A46,'WEEKLY DATA'!$C$9:$GA$699,152)</f>
        <v>225</v>
      </c>
      <c r="AG46" s="1">
        <v>360</v>
      </c>
      <c r="AH46" s="28">
        <v>309</v>
      </c>
      <c r="AI46" s="6">
        <f>VLOOKUP($A46,'WEEKLY DATA'!$C$9:$GA$699,168)</f>
        <v>250</v>
      </c>
      <c r="AJ46" s="1">
        <v>380</v>
      </c>
      <c r="AK46" s="29">
        <v>279</v>
      </c>
      <c r="AM46" s="12">
        <f t="shared" si="0"/>
        <v>10</v>
      </c>
    </row>
    <row r="47" spans="1:39" x14ac:dyDescent="0.35">
      <c r="A47" s="9">
        <f t="shared" si="1"/>
        <v>45968</v>
      </c>
      <c r="B47" s="6">
        <f>VLOOKUP($A47,'WEEKLY DATA'!$C$9:$G$699,4)</f>
        <v>390</v>
      </c>
      <c r="C47" s="6">
        <v>350</v>
      </c>
      <c r="D47" s="28">
        <v>339</v>
      </c>
      <c r="E47" s="6">
        <f>VLOOKUP($A47,'WEEKLY DATA'!$C$9:$GA$699,8)</f>
        <v>350</v>
      </c>
      <c r="F47" s="7">
        <v>322.5</v>
      </c>
      <c r="G47" s="28">
        <v>288</v>
      </c>
      <c r="H47" s="6">
        <f>VLOOKUP($A47,'WEEKLY DATA'!$C$9:$GA$699,24)</f>
        <v>280</v>
      </c>
      <c r="I47" s="6">
        <v>315</v>
      </c>
      <c r="J47" s="28">
        <v>294</v>
      </c>
      <c r="K47" s="6">
        <f>VLOOKUP($A47,'WEEKLY DATA'!$C$9:$GA$699,40)</f>
        <v>327.5</v>
      </c>
      <c r="L47" s="6">
        <v>297.5</v>
      </c>
      <c r="M47" s="28">
        <v>246.75</v>
      </c>
      <c r="N47" s="6">
        <f>VLOOKUP($A47,'WEEKLY DATA'!$C$9:$GA$699,56)</f>
        <v>427.5</v>
      </c>
      <c r="O47" s="6">
        <v>385</v>
      </c>
      <c r="P47" s="28">
        <v>327.5</v>
      </c>
      <c r="Q47" s="6">
        <f>VLOOKUP($A47,'WEEKLY DATA'!$C$9:$GA$699,72)</f>
        <v>340</v>
      </c>
      <c r="R47" s="7">
        <v>310</v>
      </c>
      <c r="S47" s="28">
        <v>239</v>
      </c>
      <c r="T47" s="6">
        <f>VLOOKUP($A47,'WEEKLY DATA'!$C$9:$GA$699,100)</f>
        <v>360</v>
      </c>
      <c r="U47" s="7">
        <v>267.5</v>
      </c>
      <c r="V47" s="28">
        <v>270.5</v>
      </c>
      <c r="W47" s="6">
        <f>VLOOKUP($A47,'WEEKLY DATA'!$C$9:$GA$699,104)</f>
        <v>370</v>
      </c>
      <c r="X47" s="7">
        <v>307.5</v>
      </c>
      <c r="Y47" s="28">
        <v>241</v>
      </c>
      <c r="Z47" s="6">
        <f>VLOOKUP($A47,'WEEKLY DATA'!$C$9:$GA$699,120)</f>
        <v>392.5</v>
      </c>
      <c r="AA47" s="7">
        <v>330</v>
      </c>
      <c r="AB47" s="28">
        <v>275.5</v>
      </c>
      <c r="AC47" s="6">
        <f>VLOOKUP($A47,'WEEKLY DATA'!$C$9:$GA$699,136)</f>
        <v>280</v>
      </c>
      <c r="AD47" s="7">
        <v>321.25</v>
      </c>
      <c r="AE47" s="28">
        <v>252.75</v>
      </c>
      <c r="AF47" s="6">
        <f>VLOOKUP($A47,'WEEKLY DATA'!$C$9:$GA$699,152)</f>
        <v>225</v>
      </c>
      <c r="AG47" s="7">
        <v>317.5</v>
      </c>
      <c r="AH47" s="28">
        <v>300.5</v>
      </c>
      <c r="AI47" s="6">
        <f>VLOOKUP($A47,'WEEKLY DATA'!$C$9:$GA$699,168)</f>
        <v>250</v>
      </c>
      <c r="AJ47" s="7">
        <v>342.5</v>
      </c>
      <c r="AK47" s="29">
        <v>271.5</v>
      </c>
      <c r="AM47" s="12">
        <f t="shared" si="0"/>
        <v>11</v>
      </c>
    </row>
    <row r="48" spans="1:39" x14ac:dyDescent="0.35">
      <c r="A48" s="9">
        <f t="shared" si="1"/>
        <v>45975</v>
      </c>
      <c r="B48" s="6">
        <f>VLOOKUP($A48,'WEEKLY DATA'!$C$9:$G$699,4)</f>
        <v>390</v>
      </c>
      <c r="C48" s="6">
        <v>350</v>
      </c>
      <c r="D48" s="28">
        <v>339</v>
      </c>
      <c r="E48" s="6">
        <f>VLOOKUP($A48,'WEEKLY DATA'!$C$9:$GA$699,8)</f>
        <v>350</v>
      </c>
      <c r="F48" s="7">
        <v>295</v>
      </c>
      <c r="G48" s="28">
        <v>284.5</v>
      </c>
      <c r="H48" s="6">
        <f>VLOOKUP($A48,'WEEKLY DATA'!$C$9:$GA$699,24)</f>
        <v>280</v>
      </c>
      <c r="I48" s="6">
        <v>305</v>
      </c>
      <c r="J48" s="28">
        <v>293</v>
      </c>
      <c r="K48" s="6">
        <f>VLOOKUP($A48,'WEEKLY DATA'!$C$9:$GA$699,40)</f>
        <v>320</v>
      </c>
      <c r="L48" s="6">
        <v>285</v>
      </c>
      <c r="M48" s="28">
        <v>244.5</v>
      </c>
      <c r="N48" s="6">
        <f>VLOOKUP($A48,'WEEKLY DATA'!$C$9:$GA$699,56)</f>
        <v>420</v>
      </c>
      <c r="O48" s="6">
        <v>385</v>
      </c>
      <c r="P48" s="28">
        <v>330</v>
      </c>
      <c r="Q48" s="6">
        <f>VLOOKUP($A48,'WEEKLY DATA'!$C$9:$GA$699,72)</f>
        <v>335</v>
      </c>
      <c r="R48" s="7">
        <v>295</v>
      </c>
      <c r="S48" s="28">
        <v>240.5</v>
      </c>
      <c r="T48" s="6">
        <f>VLOOKUP($A48,'WEEKLY DATA'!$C$9:$GA$699,100)</f>
        <v>360</v>
      </c>
      <c r="U48" s="7">
        <v>255</v>
      </c>
      <c r="V48" s="28">
        <v>266</v>
      </c>
      <c r="W48" s="6">
        <f>VLOOKUP($A48,'WEEKLY DATA'!$C$9:$GA$699,104)</f>
        <v>365</v>
      </c>
      <c r="X48" s="7">
        <v>300</v>
      </c>
      <c r="Y48" s="28">
        <v>243</v>
      </c>
      <c r="Z48" s="6">
        <f>VLOOKUP($A48,'WEEKLY DATA'!$C$9:$GA$699,120)</f>
        <v>390</v>
      </c>
      <c r="AA48" s="7">
        <v>290</v>
      </c>
      <c r="AB48" s="28">
        <v>267.5</v>
      </c>
      <c r="AC48" s="6">
        <f>VLOOKUP($A48,'WEEKLY DATA'!$C$9:$GA$699,136)</f>
        <v>280</v>
      </c>
      <c r="AD48" s="7">
        <v>285</v>
      </c>
      <c r="AE48" s="28">
        <v>252.5</v>
      </c>
      <c r="AF48" s="6">
        <f>VLOOKUP($A48,'WEEKLY DATA'!$C$9:$GA$699,152)</f>
        <v>225</v>
      </c>
      <c r="AG48" s="7">
        <v>275</v>
      </c>
      <c r="AH48" s="28">
        <v>293</v>
      </c>
      <c r="AI48" s="6">
        <f>VLOOKUP($A48,'WEEKLY DATA'!$C$9:$GA$699,168)</f>
        <v>250</v>
      </c>
      <c r="AJ48" s="7">
        <v>305</v>
      </c>
      <c r="AK48" s="29">
        <v>264</v>
      </c>
      <c r="AM48" s="12">
        <f t="shared" si="0"/>
        <v>11</v>
      </c>
    </row>
    <row r="49" spans="1:39" x14ac:dyDescent="0.35">
      <c r="A49" s="9">
        <f t="shared" si="1"/>
        <v>45982</v>
      </c>
      <c r="B49" s="6">
        <f>VLOOKUP($A49,'WEEKLY DATA'!$C$9:$G$699,4)</f>
        <v>390</v>
      </c>
      <c r="C49" s="6">
        <v>350</v>
      </c>
      <c r="D49" s="28">
        <v>344</v>
      </c>
      <c r="E49" s="6">
        <f>VLOOKUP($A49,'WEEKLY DATA'!$C$9:$GA$699,8)</f>
        <v>350</v>
      </c>
      <c r="F49" s="7">
        <v>295</v>
      </c>
      <c r="G49" s="28">
        <v>246</v>
      </c>
      <c r="H49" s="6">
        <f>VLOOKUP($A49,'WEEKLY DATA'!$C$9:$GA$699,24)</f>
        <v>280</v>
      </c>
      <c r="I49" s="6">
        <v>310</v>
      </c>
      <c r="J49" s="28">
        <v>270.5</v>
      </c>
      <c r="K49" s="6">
        <f>VLOOKUP($A49,'WEEKLY DATA'!$C$9:$GA$699,40)</f>
        <v>315</v>
      </c>
      <c r="L49" s="6">
        <v>300</v>
      </c>
      <c r="M49" s="28">
        <v>209.5</v>
      </c>
      <c r="N49" s="6">
        <f>VLOOKUP($A49,'WEEKLY DATA'!$C$9:$GA$699,56)</f>
        <v>415</v>
      </c>
      <c r="O49" s="6">
        <v>385</v>
      </c>
      <c r="P49" s="28">
        <v>289</v>
      </c>
      <c r="Q49" s="6">
        <f>VLOOKUP($A49,'WEEKLY DATA'!$C$9:$GA$699,72)</f>
        <v>330</v>
      </c>
      <c r="R49" s="7">
        <v>310</v>
      </c>
      <c r="S49" s="28">
        <v>211.5</v>
      </c>
      <c r="T49" s="6">
        <f>VLOOKUP($A49,'WEEKLY DATA'!$C$9:$GA$699,100)</f>
        <v>350</v>
      </c>
      <c r="U49" s="7">
        <v>290</v>
      </c>
      <c r="V49" s="28">
        <v>230</v>
      </c>
      <c r="W49" s="6">
        <f>VLOOKUP($A49,'WEEKLY DATA'!$C$9:$GA$699,104)</f>
        <v>360</v>
      </c>
      <c r="X49" s="7">
        <v>320</v>
      </c>
      <c r="Y49" s="28">
        <v>209</v>
      </c>
      <c r="Z49" s="6">
        <f>VLOOKUP($A49,'WEEKLY DATA'!$C$9:$GA$699,120)</f>
        <v>390</v>
      </c>
      <c r="AA49" s="7">
        <v>370</v>
      </c>
      <c r="AB49" s="28">
        <v>235</v>
      </c>
      <c r="AC49" s="6">
        <f>VLOOKUP($A49,'WEEKLY DATA'!$C$9:$GA$699,136)</f>
        <v>280</v>
      </c>
      <c r="AD49" s="7">
        <v>275</v>
      </c>
      <c r="AE49" s="28">
        <v>227.5</v>
      </c>
      <c r="AF49" s="6">
        <f>VLOOKUP($A49,'WEEKLY DATA'!$C$9:$GA$699,152)</f>
        <v>225</v>
      </c>
      <c r="AG49" s="7">
        <v>315</v>
      </c>
      <c r="AH49" s="28">
        <v>235</v>
      </c>
      <c r="AI49" s="6">
        <f>VLOOKUP($A49,'WEEKLY DATA'!$C$9:$GA$699,168)</f>
        <v>250</v>
      </c>
      <c r="AJ49" s="7">
        <v>330</v>
      </c>
      <c r="AK49" s="29">
        <v>205</v>
      </c>
      <c r="AL49" s="6"/>
      <c r="AM49" s="12">
        <f t="shared" si="0"/>
        <v>11</v>
      </c>
    </row>
    <row r="50" spans="1:39" x14ac:dyDescent="0.3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3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3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3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3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3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3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35">
      <c r="A57" s="9"/>
      <c r="C57" s="1"/>
      <c r="F57" s="7"/>
      <c r="I57" s="7"/>
    </row>
    <row r="58" spans="1:39" x14ac:dyDescent="0.35">
      <c r="A58" s="9"/>
      <c r="C58" s="1"/>
      <c r="F58" s="7"/>
      <c r="I58" s="7"/>
    </row>
    <row r="59" spans="1:39" x14ac:dyDescent="0.35">
      <c r="C59" s="1"/>
      <c r="F59" s="7"/>
      <c r="I59" s="7"/>
    </row>
    <row r="60" spans="1:39" x14ac:dyDescent="0.35">
      <c r="C60" s="1"/>
      <c r="F60" s="7"/>
      <c r="I60" s="7"/>
    </row>
    <row r="61" spans="1:39" x14ac:dyDescent="0.35">
      <c r="C61" s="1"/>
      <c r="F61" s="7"/>
      <c r="I61" s="7"/>
    </row>
    <row r="62" spans="1:39" x14ac:dyDescent="0.35">
      <c r="C62" s="1"/>
      <c r="F62" s="7"/>
      <c r="I62" s="7"/>
    </row>
    <row r="63" spans="1:39" x14ac:dyDescent="0.35">
      <c r="C63" s="1"/>
      <c r="F63" s="7"/>
      <c r="I63" s="7"/>
    </row>
    <row r="64" spans="1:39" x14ac:dyDescent="0.35">
      <c r="C64" s="1"/>
      <c r="F64" s="7"/>
      <c r="I64" s="7"/>
    </row>
    <row r="65" spans="3:9" x14ac:dyDescent="0.35">
      <c r="C65" s="1"/>
      <c r="F65" s="7"/>
      <c r="I65" s="7"/>
    </row>
    <row r="66" spans="3:9" x14ac:dyDescent="0.35">
      <c r="C66" s="1"/>
      <c r="F66" s="7"/>
      <c r="I66" s="7"/>
    </row>
    <row r="67" spans="3:9" x14ac:dyDescent="0.35">
      <c r="C67" s="1"/>
      <c r="F67" s="7"/>
      <c r="I67" s="7"/>
    </row>
    <row r="68" spans="3:9" x14ac:dyDescent="0.35">
      <c r="C68" s="1"/>
      <c r="F68" s="7"/>
      <c r="I68" s="7"/>
    </row>
    <row r="69" spans="3:9" x14ac:dyDescent="0.3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Q13" sqref="Q13"/>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R8" sqref="R8"/>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M30" sqref="M30"/>
    </sheetView>
  </sheetViews>
  <sheetFormatPr defaultColWidth="8.6328125" defaultRowHeight="14.5" x14ac:dyDescent="0.35"/>
  <cols>
    <col min="1" max="16384" width="8.63281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9" t="s">
        <v>83</v>
      </c>
      <c r="B21" s="239"/>
      <c r="C21" s="239"/>
      <c r="D21" s="239"/>
      <c r="E21" s="239"/>
      <c r="F21" s="239"/>
      <c r="G21" s="239"/>
      <c r="H21" s="239"/>
      <c r="I21" s="239"/>
      <c r="J21" s="239"/>
      <c r="K21" s="239"/>
      <c r="L21" s="239"/>
      <c r="M21" s="239"/>
      <c r="N21" s="239"/>
      <c r="O21" s="239"/>
      <c r="P21" s="239"/>
    </row>
    <row r="22" spans="1:16" x14ac:dyDescent="0.35">
      <c r="A22" s="239"/>
      <c r="B22" s="239"/>
      <c r="C22" s="239"/>
      <c r="D22" s="239"/>
      <c r="E22" s="239"/>
      <c r="F22" s="239"/>
      <c r="G22" s="239"/>
      <c r="H22" s="239"/>
      <c r="I22" s="239"/>
      <c r="J22" s="239"/>
      <c r="K22" s="239"/>
      <c r="L22" s="239"/>
      <c r="M22" s="239"/>
      <c r="N22" s="239"/>
      <c r="O22" s="239"/>
      <c r="P22" s="239"/>
    </row>
    <row r="23" spans="1:16" x14ac:dyDescent="0.35">
      <c r="A23" s="239"/>
      <c r="B23" s="239"/>
      <c r="C23" s="239"/>
      <c r="D23" s="239"/>
      <c r="E23" s="239"/>
      <c r="F23" s="239"/>
      <c r="G23" s="239"/>
      <c r="H23" s="239"/>
      <c r="I23" s="239"/>
      <c r="J23" s="239"/>
      <c r="K23" s="239"/>
      <c r="L23" s="239"/>
      <c r="M23" s="239"/>
      <c r="N23" s="239"/>
      <c r="O23" s="239"/>
      <c r="P23" s="239"/>
    </row>
    <row r="24" spans="1:16" x14ac:dyDescent="0.3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63bf3c49a871c011f2bc655e625917fb">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7fcdac023637b6de5b728a2566f71c56"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780EE6BC-164A-465D-9401-9E8FADF2CD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2025-11-20T07:15:56Z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